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3"/>
  </bookViews>
  <sheets>
    <sheet name="封面" sheetId="1" r:id="rId1"/>
    <sheet name="目录" sheetId="2" r:id="rId2"/>
    <sheet name="表一 " sheetId="39" r:id="rId3"/>
    <sheet name="表二" sheetId="4" r:id="rId4"/>
    <sheet name="表三" sheetId="55" r:id="rId5"/>
    <sheet name="表四" sheetId="5" r:id="rId6"/>
    <sheet name="表五" sheetId="56" r:id="rId7"/>
    <sheet name="表六" sheetId="40" r:id="rId8"/>
    <sheet name="表七" sheetId="42" r:id="rId9"/>
    <sheet name="表八" sheetId="43" r:id="rId10"/>
    <sheet name="表九" sheetId="44" r:id="rId11"/>
    <sheet name="表十" sheetId="45" r:id="rId12"/>
    <sheet name="表十一" sheetId="46" r:id="rId13"/>
    <sheet name="表十二" sheetId="47" r:id="rId14"/>
    <sheet name="表十三" sheetId="48" r:id="rId15"/>
    <sheet name="表十四" sheetId="49" r:id="rId16"/>
    <sheet name="表十五" sheetId="50" r:id="rId17"/>
    <sheet name="表十六" sheetId="51" r:id="rId18"/>
    <sheet name="表十七" sheetId="52" r:id="rId19"/>
    <sheet name="表十八" sheetId="53" r:id="rId20"/>
    <sheet name="表十九" sheetId="54" r:id="rId21"/>
    <sheet name="表二十" sheetId="57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4" hidden="1">表三!$A$3:$C$1309</definedName>
    <definedName name="_xlnm._FilterDatabase" localSheetId="7" hidden="1">表六!$A$3:$E$1327</definedName>
    <definedName name="_xlnm._FilterDatabase" localSheetId="9" hidden="1">表八!$A$3:$C$68</definedName>
    <definedName name="_xlnm.Print_Titles" localSheetId="9">表八!$1:$3</definedName>
    <definedName name="_Fill" hidden="1">[1]eqpmad2!#REF!</definedName>
    <definedName name="aiu_bottom">'[2]Financ. Overview'!#REF!</definedName>
    <definedName name="Database" hidden="1">#REF!</definedName>
    <definedName name="FRC">[3]Main!$C$9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Module.Prix_SMC">[4]基金决算!Module.Prix_SMC</definedName>
    <definedName name="OS">[5]Open!#REF!</definedName>
    <definedName name="_PA7">'[6]SW-TEO'!#REF!</definedName>
    <definedName name="_PA8">'[6]SW-TEO'!#REF!</definedName>
    <definedName name="_PD1">'[6]SW-TEO'!#REF!</definedName>
    <definedName name="是懂法守法">'[6]SW-TEO'!#REF!</definedName>
    <definedName name="_PE13">'[6]SW-TEO'!#REF!</definedName>
    <definedName name="_PE6">'[6]SW-TEO'!#REF!</definedName>
    <definedName name="_PE7">'[6]SW-TEO'!#REF!</definedName>
    <definedName name="_PE8">'[6]SW-TEO'!#REF!</definedName>
    <definedName name="_PE9">'[6]SW-TEO'!#REF!</definedName>
    <definedName name="_PH1">'[6]SW-TEO'!#REF!</definedName>
    <definedName name="_PI1">'[6]SW-TEO'!#REF!</definedName>
    <definedName name="_PK1">'[6]SW-TEO'!#REF!</definedName>
    <definedName name="_PK3">'[6]SW-TEO'!#REF!</definedName>
    <definedName name="pr_toolbox">[2]Toolbox!$A$3:$I$80</definedName>
    <definedName name="Prix_SMC">[4]基金决算!Prix_SMC</definedName>
    <definedName name="s_c_list">[7]Toolbox!$A$7:$H$969</definedName>
    <definedName name="SCG">'[8]G.1R-Shou COP Gf'!#REF!</definedName>
    <definedName name="sdlfee">'[2]Financ. Overview'!$H$13</definedName>
    <definedName name="solar_ratio">'[9]POWER ASSUMPTIONS'!$H$7</definedName>
    <definedName name="ss7fee">'[2]Financ. Overview'!$H$18</definedName>
    <definedName name="subsfee">'[2]Financ. Overview'!$H$14</definedName>
    <definedName name="toolbox">[10]Toolbox!$C$5:$T$1578</definedName>
    <definedName name="UFPrn20021029110908">#REF!</definedName>
    <definedName name="UFPrn20060817171006">#REF!</definedName>
    <definedName name="V5.1Fee">'[2]Financ. Overview'!$H$15</definedName>
    <definedName name="Z32_Cost_red">'[2]Financ. Overview'!#REF!</definedName>
    <definedName name="大类">[11]Sheet1!$A:$A</definedName>
    <definedName name="单位名称">#REF!</definedName>
    <definedName name="巫云楚雨">[4]基金决算!巫云楚雨</definedName>
    <definedName name="__PA7">'[6]SW-TEO'!#REF!</definedName>
    <definedName name="__PA8">'[6]SW-TEO'!#REF!</definedName>
    <definedName name="__PD1">'[6]SW-TEO'!#REF!</definedName>
    <definedName name="_______PE12">'[6]SW-TEO'!#REF!</definedName>
    <definedName name="__PE13">'[6]SW-TEO'!#REF!</definedName>
    <definedName name="__PE6">'[6]SW-TEO'!#REF!</definedName>
    <definedName name="__PE7">'[6]SW-TEO'!#REF!</definedName>
    <definedName name="__PE8">'[6]SW-TEO'!#REF!</definedName>
    <definedName name="__PE9">'[6]SW-TEO'!#REF!</definedName>
    <definedName name="__PH1">'[6]SW-TEO'!#REF!</definedName>
    <definedName name="__PI1">'[6]SW-TEO'!#REF!</definedName>
    <definedName name="__PK1">'[6]SW-TEO'!#REF!</definedName>
    <definedName name="__PK3">'[6]SW-TEO'!#REF!</definedName>
    <definedName name="___PA7">'[6]SW-TEO'!#REF!</definedName>
    <definedName name="___PA8">'[6]SW-TEO'!#REF!</definedName>
    <definedName name="___PD1">'[6]SW-TEO'!#REF!</definedName>
    <definedName name="________PE12">'[6]SW-TEO'!#REF!</definedName>
    <definedName name="___PE13">'[6]SW-TEO'!#REF!</definedName>
    <definedName name="___PE6">'[6]SW-TEO'!#REF!</definedName>
    <definedName name="___PE7">'[6]SW-TEO'!#REF!</definedName>
    <definedName name="___PE8">'[6]SW-TEO'!#REF!</definedName>
    <definedName name="___PE9">'[6]SW-TEO'!#REF!</definedName>
    <definedName name="___PH1">'[6]SW-TEO'!#REF!</definedName>
    <definedName name="___PI1">'[6]SW-TEO'!#REF!</definedName>
    <definedName name="___PK1">'[6]SW-TEO'!#REF!</definedName>
    <definedName name="___PK3">'[6]SW-TEO'!#REF!</definedName>
  </definedNames>
  <calcPr calcId="144525"/>
</workbook>
</file>

<file path=xl/sharedStrings.xml><?xml version="1.0" encoding="utf-8"?>
<sst xmlns="http://schemas.openxmlformats.org/spreadsheetml/2006/main" count="3171" uniqueCount="2347">
  <si>
    <r>
      <rPr>
        <sz val="11"/>
        <rFont val="黑体"/>
        <charset val="134"/>
      </rPr>
      <t>财政决算报告附件</t>
    </r>
  </si>
  <si>
    <t>佳县2022年财政决算
（草案）报表</t>
  </si>
  <si>
    <r>
      <t>佳县财政局</t>
    </r>
    <r>
      <rPr>
        <sz val="14"/>
        <color rgb="FF000000"/>
        <rFont val="Times New Roman"/>
        <charset val="204"/>
      </rPr>
      <t xml:space="preserve"> 2023</t>
    </r>
    <r>
      <rPr>
        <sz val="14"/>
        <color rgb="FF000000"/>
        <rFont val="宋体"/>
        <charset val="204"/>
      </rPr>
      <t>年9月</t>
    </r>
  </si>
  <si>
    <t xml:space="preserve">            目    录
2022年财政决算报表
1、2022年一般公共预算收入决算表
2、2022年一般公共预算支出决算表
3、2022年一般公共预算支出决算功能分类表
4、2022年县本级一般公共预算收入决算表
5、2022年一般公共预算本级支出执行情况表
6、2022年县本级一般公共预算支出决算功能分类表
7、2022年县本级一般公共预算支出决算经济分类明细表
8、2022年县本级一般公共预算（基本）支出决算经济分类明细表
9、2022年一般公共预算收支平衡情况表
10、2022年县本级一般公共预算收支平衡情况表
11、2022年地方政府债务限额和余额情况表
12、2022年政府性基金预算收入决算表
13、2022年政府性基金预算支出决算表
14、2022年县本级政府性基金预算收入决算表
15、2022年县本级政府性基金预算支出决算表
16、2022年国有资本经营预算收入决算表
17、2022年国有资本经营预算支出决算表
18、2022年社会保险基金预算收入决算表
19、2022年社会保险基金预算支出决算表
20、2022年“三公”经费执行情况表</t>
  </si>
  <si>
    <t>2022年一般公共预算收入决算表</t>
  </si>
  <si>
    <t>表一</t>
  </si>
  <si>
    <t>单位:万元</t>
  </si>
  <si>
    <t>项    目</t>
  </si>
  <si>
    <t>2021年
决算数</t>
  </si>
  <si>
    <t>2022年</t>
  </si>
  <si>
    <t>完成
预算%</t>
  </si>
  <si>
    <t>比上年
+、-%</t>
  </si>
  <si>
    <t>备注</t>
  </si>
  <si>
    <t>预算数</t>
  </si>
  <si>
    <t>决算数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</si>
  <si>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</si>
  <si>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</si>
  <si>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</si>
  <si>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</si>
  <si>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</si>
  <si>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</si>
  <si>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</si>
  <si>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</si>
  <si>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</si>
  <si>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</si>
  <si>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</si>
  <si>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</si>
  <si>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</si>
  <si>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</si>
  <si>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</si>
  <si>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</si>
  <si>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</si>
  <si>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</si>
  <si>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</si>
  <si>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</si>
  <si>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</si>
  <si>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</si>
  <si>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</si>
  <si>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</si>
  <si>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t>收入合计</t>
  </si>
  <si>
    <t>2021年一般公共预算支出决算表</t>
  </si>
  <si>
    <t>表二                                                                                单位:万元</t>
  </si>
  <si>
    <t>完成预算数%</t>
  </si>
  <si>
    <t>比上年+、
-%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</si>
  <si>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</si>
  <si>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</si>
  <si>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</si>
  <si>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</si>
  <si>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</si>
  <si>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</si>
  <si>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</si>
  <si>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</si>
  <si>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</si>
  <si>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</si>
  <si>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</si>
  <si>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</si>
  <si>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</si>
  <si>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</si>
  <si>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</si>
  <si>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</si>
  <si>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</si>
  <si>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</si>
  <si>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</si>
  <si>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</si>
  <si>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</si>
  <si>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</si>
  <si>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</si>
  <si>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</si>
  <si>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</si>
  <si>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2022年度一般公共预算支出决算功能分类表</t>
  </si>
  <si>
    <t>单位：万元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</si>
  <si>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</si>
  <si>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</si>
  <si>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</si>
  <si>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</si>
  <si>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</si>
  <si>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</si>
  <si>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</si>
  <si>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</si>
  <si>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</si>
  <si>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</si>
  <si>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</si>
  <si>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</si>
  <si>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</si>
  <si>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</si>
  <si>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</si>
  <si>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</si>
  <si>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</si>
  <si>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</si>
  <si>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</si>
  <si>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</si>
  <si>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</si>
  <si>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</si>
  <si>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</si>
  <si>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</si>
  <si>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</si>
  <si>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</si>
  <si>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</si>
  <si>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</si>
  <si>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</si>
  <si>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</si>
  <si>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</si>
  <si>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</si>
  <si>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</si>
  <si>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</si>
  <si>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</si>
  <si>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</si>
  <si>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</si>
  <si>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</si>
  <si>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</si>
  <si>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</si>
  <si>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</si>
  <si>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</si>
  <si>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</si>
  <si>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</si>
  <si>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</si>
  <si>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</si>
  <si>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</si>
  <si>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</si>
  <si>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</si>
  <si>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</si>
  <si>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</si>
  <si>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</si>
  <si>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</si>
  <si>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</si>
  <si>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</si>
  <si>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</si>
  <si>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</si>
  <si>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</si>
  <si>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</si>
  <si>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</si>
  <si>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</si>
  <si>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</si>
  <si>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</si>
  <si>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</si>
  <si>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</si>
  <si>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</si>
  <si>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</si>
  <si>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</si>
  <si>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</si>
  <si>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</si>
  <si>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</si>
  <si>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</si>
  <si>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</si>
  <si>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</si>
  <si>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</si>
  <si>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</si>
  <si>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</si>
  <si>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</si>
  <si>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</si>
  <si>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</si>
  <si>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</si>
  <si>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</si>
  <si>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</si>
  <si>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</si>
  <si>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</si>
  <si>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</si>
  <si>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</si>
  <si>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</si>
  <si>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</si>
  <si>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</si>
  <si>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</si>
  <si>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</si>
  <si>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</si>
  <si>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</si>
  <si>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</si>
  <si>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</si>
  <si>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</si>
  <si>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</si>
  <si>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</si>
  <si>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</si>
  <si>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</si>
  <si>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</si>
  <si>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</si>
  <si>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</si>
  <si>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</si>
  <si>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</si>
  <si>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</si>
  <si>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</si>
  <si>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</si>
  <si>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</si>
  <si>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</si>
  <si>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</si>
  <si>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</si>
  <si>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</si>
  <si>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</si>
  <si>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</si>
  <si>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</si>
  <si>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</si>
  <si>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</si>
  <si>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</si>
  <si>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</si>
  <si>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</si>
  <si>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</si>
  <si>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</si>
  <si>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</si>
  <si>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</si>
  <si>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</si>
  <si>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</si>
  <si>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</si>
  <si>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</si>
  <si>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</si>
  <si>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</si>
  <si>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</si>
  <si>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</si>
  <si>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</si>
  <si>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</si>
  <si>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</si>
  <si>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</si>
  <si>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</si>
  <si>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</si>
  <si>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</si>
  <si>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</si>
  <si>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</si>
  <si>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</si>
  <si>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</si>
  <si>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</si>
  <si>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</si>
  <si>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</si>
  <si>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</si>
  <si>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</si>
  <si>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</si>
  <si>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</si>
  <si>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</si>
  <si>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</si>
  <si>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</si>
  <si>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</si>
  <si>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</si>
  <si>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</si>
  <si>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</si>
  <si>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</si>
  <si>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</si>
  <si>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</si>
  <si>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</si>
  <si>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</si>
  <si>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</si>
  <si>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</si>
  <si>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</si>
  <si>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</si>
  <si>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</si>
  <si>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</si>
  <si>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</si>
  <si>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</si>
  <si>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</si>
  <si>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</si>
  <si>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</si>
  <si>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</si>
  <si>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</si>
  <si>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</si>
  <si>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</si>
  <si>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</si>
  <si>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</si>
  <si>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</si>
  <si>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</si>
  <si>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</si>
  <si>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</si>
  <si>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</si>
  <si>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</si>
  <si>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</si>
  <si>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</si>
  <si>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</si>
  <si>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</si>
  <si>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</si>
  <si>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</si>
  <si>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</si>
  <si>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</si>
  <si>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</si>
  <si>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</si>
  <si>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</si>
  <si>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</si>
  <si>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</si>
  <si>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</si>
  <si>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</si>
  <si>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</si>
  <si>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</si>
  <si>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</si>
  <si>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</si>
  <si>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</si>
  <si>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</si>
  <si>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</si>
  <si>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</si>
  <si>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</si>
  <si>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</si>
  <si>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</si>
  <si>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</si>
  <si>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</si>
  <si>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</si>
  <si>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</si>
  <si>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</si>
  <si>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</si>
  <si>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</si>
  <si>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</si>
  <si>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</si>
  <si>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</si>
  <si>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</si>
  <si>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</si>
  <si>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</si>
  <si>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</si>
  <si>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</si>
  <si>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</si>
  <si>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</si>
  <si>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</si>
  <si>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</si>
  <si>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</si>
  <si>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</si>
  <si>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</si>
  <si>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</si>
  <si>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</si>
  <si>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</si>
  <si>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</si>
  <si>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</si>
  <si>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</si>
  <si>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</si>
  <si>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</si>
  <si>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</si>
  <si>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</si>
  <si>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</si>
  <si>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</si>
  <si>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</si>
  <si>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</si>
  <si>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</si>
  <si>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</si>
  <si>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</si>
  <si>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</si>
  <si>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</si>
  <si>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</si>
  <si>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</si>
  <si>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</si>
  <si>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</si>
  <si>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</si>
  <si>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</si>
  <si>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</si>
  <si>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</si>
  <si>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</si>
  <si>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</si>
  <si>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</si>
  <si>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</si>
  <si>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</si>
  <si>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</si>
  <si>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</si>
  <si>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</si>
  <si>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</si>
  <si>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</si>
  <si>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</si>
  <si>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</si>
  <si>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</si>
  <si>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</si>
  <si>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</si>
  <si>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</si>
  <si>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</si>
  <si>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</si>
  <si>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</si>
  <si>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</si>
  <si>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</si>
  <si>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</si>
  <si>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</si>
  <si>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</si>
  <si>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</si>
  <si>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</si>
  <si>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</si>
  <si>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</si>
  <si>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</si>
  <si>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</si>
  <si>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</si>
  <si>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</si>
  <si>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</si>
  <si>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</si>
  <si>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</si>
  <si>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</si>
  <si>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</si>
  <si>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</si>
  <si>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</si>
  <si>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</si>
  <si>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</si>
  <si>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</si>
  <si>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</si>
  <si>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</si>
  <si>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</si>
  <si>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</si>
  <si>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</si>
  <si>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</si>
  <si>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</si>
  <si>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</si>
  <si>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</si>
  <si>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</si>
  <si>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</si>
  <si>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</si>
  <si>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</si>
  <si>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</si>
  <si>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</si>
  <si>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</si>
  <si>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</si>
  <si>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</si>
  <si>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</si>
  <si>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</si>
  <si>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</si>
  <si>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</si>
  <si>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</si>
  <si>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</si>
  <si>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</si>
  <si>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</si>
  <si>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</si>
  <si>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</si>
  <si>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</si>
  <si>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</si>
  <si>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</si>
  <si>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</si>
  <si>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</si>
  <si>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</si>
  <si>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</si>
  <si>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</si>
  <si>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</si>
  <si>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</si>
  <si>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</si>
  <si>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</si>
  <si>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</si>
  <si>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</si>
  <si>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</si>
  <si>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</si>
  <si>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</si>
  <si>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</si>
  <si>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</si>
  <si>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</si>
  <si>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</si>
  <si>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</si>
  <si>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</si>
  <si>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</si>
  <si>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</si>
  <si>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</si>
  <si>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</si>
  <si>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</si>
  <si>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</si>
  <si>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</si>
  <si>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</si>
  <si>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</si>
  <si>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</si>
  <si>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</si>
  <si>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</si>
  <si>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</si>
  <si>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</si>
  <si>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</si>
  <si>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</si>
  <si>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</si>
  <si>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</si>
  <si>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</si>
  <si>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</si>
  <si>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</si>
  <si>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</si>
  <si>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</si>
  <si>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</si>
  <si>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</si>
  <si>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</si>
  <si>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</si>
  <si>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</si>
  <si>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</si>
  <si>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</si>
  <si>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</si>
  <si>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</si>
  <si>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</si>
  <si>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</si>
  <si>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</si>
  <si>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</si>
  <si>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</si>
  <si>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</si>
  <si>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</si>
  <si>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</si>
  <si>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</si>
  <si>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</si>
  <si>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</si>
  <si>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</si>
  <si>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</si>
  <si>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</si>
  <si>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</si>
  <si>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</si>
  <si>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</si>
  <si>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</si>
  <si>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</si>
  <si>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</si>
  <si>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</si>
  <si>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</si>
  <si>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</si>
  <si>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</si>
  <si>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</si>
  <si>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</si>
  <si>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</si>
  <si>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</si>
  <si>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</si>
  <si>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</si>
  <si>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</si>
  <si>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</si>
  <si>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</si>
  <si>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</si>
  <si>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</si>
  <si>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</si>
  <si>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</si>
  <si>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</si>
  <si>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</si>
  <si>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</si>
  <si>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</si>
  <si>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</si>
  <si>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</si>
  <si>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</si>
  <si>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</si>
  <si>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</si>
  <si>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</si>
  <si>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</si>
  <si>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</si>
  <si>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</si>
  <si>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</si>
  <si>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</si>
  <si>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</si>
  <si>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</si>
  <si>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</si>
  <si>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</si>
  <si>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</si>
  <si>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</si>
  <si>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</si>
  <si>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</si>
  <si>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</si>
  <si>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</si>
  <si>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</si>
  <si>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</si>
  <si>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</si>
  <si>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</si>
  <si>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</si>
  <si>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</si>
  <si>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</si>
  <si>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</si>
  <si>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</si>
  <si>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</si>
  <si>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</si>
  <si>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</si>
  <si>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</si>
  <si>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</si>
  <si>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</si>
  <si>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</si>
  <si>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</si>
  <si>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</si>
  <si>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</si>
  <si>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</si>
  <si>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</si>
  <si>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</si>
  <si>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</si>
  <si>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</si>
  <si>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</si>
  <si>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</si>
  <si>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</si>
  <si>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</si>
  <si>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</si>
  <si>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</si>
  <si>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</si>
  <si>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</si>
  <si>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</si>
  <si>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</si>
  <si>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</si>
  <si>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</si>
  <si>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</si>
  <si>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</si>
  <si>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</si>
  <si>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</si>
  <si>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</si>
  <si>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</si>
  <si>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</si>
  <si>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</si>
  <si>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</si>
  <si>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</si>
  <si>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</si>
  <si>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</si>
  <si>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</si>
  <si>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</si>
  <si>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</si>
  <si>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</si>
  <si>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</si>
  <si>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</si>
  <si>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</si>
  <si>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</si>
  <si>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</si>
  <si>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</si>
  <si>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</si>
  <si>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</si>
  <si>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</si>
  <si>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</si>
  <si>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</si>
  <si>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</si>
  <si>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</si>
  <si>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</si>
  <si>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</si>
  <si>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</si>
  <si>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</si>
  <si>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</si>
  <si>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</si>
  <si>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</si>
  <si>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</si>
  <si>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</si>
  <si>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</si>
  <si>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</si>
  <si>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</si>
  <si>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</si>
  <si>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</si>
  <si>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</si>
  <si>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</si>
  <si>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</si>
  <si>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</si>
  <si>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</si>
  <si>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</si>
  <si>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</si>
  <si>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</si>
  <si>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</si>
  <si>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</si>
  <si>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</si>
  <si>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</si>
  <si>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</si>
  <si>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</si>
  <si>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</si>
  <si>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</si>
  <si>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</si>
  <si>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</si>
  <si>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</si>
  <si>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</si>
  <si>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</si>
  <si>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</si>
  <si>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</si>
  <si>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</si>
  <si>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</si>
  <si>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</si>
  <si>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</si>
  <si>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</si>
  <si>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</si>
  <si>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</si>
  <si>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</si>
  <si>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</si>
  <si>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</si>
  <si>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</si>
  <si>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</si>
  <si>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</si>
  <si>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</si>
  <si>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</si>
  <si>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</si>
  <si>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</si>
  <si>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</si>
  <si>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</si>
  <si>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</si>
  <si>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</si>
  <si>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</si>
  <si>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</si>
  <si>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</si>
  <si>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</si>
  <si>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</si>
  <si>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</si>
  <si>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</si>
  <si>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</si>
  <si>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</si>
  <si>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</si>
  <si>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</si>
  <si>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</si>
  <si>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</si>
  <si>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</si>
  <si>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</si>
  <si>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</si>
  <si>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</si>
  <si>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</si>
  <si>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</si>
  <si>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</si>
  <si>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</si>
  <si>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</si>
  <si>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</si>
  <si>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</si>
  <si>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</si>
  <si>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</si>
  <si>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</si>
  <si>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</si>
  <si>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</si>
  <si>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</si>
  <si>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</si>
  <si>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</si>
  <si>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</si>
  <si>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</si>
  <si>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</si>
  <si>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</si>
  <si>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</si>
  <si>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</si>
  <si>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</si>
  <si>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</si>
  <si>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</si>
  <si>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</si>
  <si>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</si>
  <si>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</si>
  <si>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</si>
  <si>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</si>
  <si>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</si>
  <si>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</si>
  <si>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</si>
  <si>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</si>
  <si>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</si>
  <si>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</si>
  <si>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</si>
  <si>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</si>
  <si>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</si>
  <si>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</si>
  <si>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</si>
  <si>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</si>
  <si>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</si>
  <si>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</si>
  <si>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</si>
  <si>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</si>
  <si>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</si>
  <si>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</si>
  <si>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</si>
  <si>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</si>
  <si>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</si>
  <si>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</si>
  <si>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</si>
  <si>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</si>
  <si>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</si>
  <si>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</si>
  <si>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</si>
  <si>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</si>
  <si>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</si>
  <si>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</si>
  <si>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</si>
  <si>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</si>
  <si>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</si>
  <si>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</si>
  <si>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</si>
  <si>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</si>
  <si>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</si>
  <si>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</si>
  <si>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</si>
  <si>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</si>
  <si>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</si>
  <si>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</si>
  <si>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</si>
  <si>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</si>
  <si>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</si>
  <si>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</si>
  <si>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</si>
  <si>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</si>
  <si>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</si>
  <si>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</si>
  <si>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</si>
  <si>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</si>
  <si>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</si>
  <si>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</si>
  <si>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</si>
  <si>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</si>
  <si>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</si>
  <si>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</si>
  <si>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</si>
  <si>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</si>
  <si>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</si>
  <si>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</si>
  <si>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</si>
  <si>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</si>
  <si>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</si>
  <si>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</si>
  <si>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</si>
  <si>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</si>
  <si>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</si>
  <si>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</si>
  <si>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</si>
  <si>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</si>
  <si>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</si>
  <si>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</si>
  <si>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</si>
  <si>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</si>
  <si>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</si>
  <si>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</si>
  <si>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</si>
  <si>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</si>
  <si>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</si>
  <si>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</si>
  <si>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</si>
  <si>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</si>
  <si>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</si>
  <si>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</si>
  <si>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</si>
  <si>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</si>
  <si>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</si>
  <si>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</si>
  <si>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</si>
  <si>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</si>
  <si>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</si>
  <si>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</si>
  <si>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</si>
  <si>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</si>
  <si>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</si>
  <si>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</si>
  <si>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</si>
  <si>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</si>
  <si>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</si>
  <si>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</si>
  <si>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</si>
  <si>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</si>
  <si>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</si>
  <si>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</si>
  <si>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</si>
  <si>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</si>
  <si>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</si>
  <si>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</si>
  <si>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</si>
  <si>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</si>
  <si>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</si>
  <si>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</si>
  <si>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</si>
  <si>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</si>
  <si>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</si>
  <si>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</si>
  <si>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</si>
  <si>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</si>
  <si>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</si>
  <si>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</si>
  <si>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</si>
  <si>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</si>
  <si>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</si>
  <si>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</si>
  <si>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</si>
  <si>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</si>
  <si>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</si>
  <si>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</si>
  <si>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</si>
  <si>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</si>
  <si>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</si>
  <si>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</si>
  <si>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</si>
  <si>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</si>
  <si>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</si>
  <si>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</si>
  <si>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</si>
  <si>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</si>
  <si>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</si>
  <si>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</si>
  <si>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</si>
  <si>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</si>
  <si>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</si>
  <si>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</si>
  <si>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</si>
  <si>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</si>
  <si>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</si>
  <si>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</si>
  <si>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</si>
  <si>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</si>
  <si>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</si>
  <si>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</si>
  <si>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</si>
  <si>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</si>
  <si>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</si>
  <si>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</si>
  <si>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</si>
  <si>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</si>
  <si>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</si>
  <si>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</si>
  <si>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</si>
  <si>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</si>
  <si>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</si>
  <si>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</si>
  <si>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</si>
  <si>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</si>
  <si>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</si>
  <si>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</si>
  <si>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</si>
  <si>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</si>
  <si>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</si>
  <si>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</si>
  <si>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</si>
  <si>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</si>
  <si>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</si>
  <si>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</si>
  <si>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</si>
  <si>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</si>
  <si>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</si>
  <si>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</si>
  <si>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</si>
  <si>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</si>
  <si>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</si>
  <si>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</si>
  <si>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</si>
  <si>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</si>
  <si>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</si>
  <si>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</si>
  <si>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</si>
  <si>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</si>
  <si>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</si>
  <si>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</si>
  <si>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</si>
  <si>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</si>
  <si>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</si>
  <si>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</si>
  <si>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</si>
  <si>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</si>
  <si>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</si>
  <si>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</si>
  <si>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</si>
  <si>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</si>
  <si>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</si>
  <si>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</si>
  <si>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</si>
  <si>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</si>
  <si>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</si>
  <si>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</si>
  <si>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</si>
  <si>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</si>
  <si>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</si>
  <si>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</si>
  <si>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</si>
  <si>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</si>
  <si>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</si>
  <si>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</si>
  <si>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</si>
  <si>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</si>
  <si>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</si>
  <si>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</si>
  <si>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</si>
  <si>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</si>
  <si>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</si>
  <si>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</si>
  <si>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</si>
  <si>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</si>
  <si>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</si>
  <si>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</si>
  <si>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</si>
  <si>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</si>
  <si>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</si>
  <si>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</si>
  <si>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</si>
  <si>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</si>
  <si>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</si>
  <si>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</si>
  <si>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</si>
  <si>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</si>
  <si>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</si>
  <si>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</si>
  <si>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</si>
  <si>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</si>
  <si>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</si>
  <si>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</si>
  <si>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</si>
  <si>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</si>
  <si>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</si>
  <si>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</si>
  <si>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</si>
  <si>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</si>
  <si>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</si>
  <si>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</si>
  <si>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</si>
  <si>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</si>
  <si>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</si>
  <si>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</si>
  <si>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</si>
  <si>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</si>
  <si>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</si>
  <si>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</si>
  <si>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</si>
  <si>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</si>
  <si>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</si>
  <si>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</si>
  <si>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</si>
  <si>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</si>
  <si>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</si>
  <si>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</si>
  <si>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</si>
  <si>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</si>
  <si>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</si>
  <si>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</si>
  <si>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</si>
  <si>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</si>
  <si>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</si>
  <si>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</si>
  <si>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</si>
  <si>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</si>
  <si>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</si>
  <si>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</si>
  <si>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</si>
  <si>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</si>
  <si>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</si>
  <si>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</si>
  <si>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</si>
  <si>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</si>
  <si>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</si>
  <si>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</si>
  <si>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</si>
  <si>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</si>
  <si>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</si>
  <si>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</si>
  <si>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</si>
  <si>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</si>
  <si>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</si>
  <si>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</si>
  <si>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</si>
  <si>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</si>
  <si>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</si>
  <si>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</si>
  <si>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</si>
  <si>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</si>
  <si>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</si>
  <si>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</si>
  <si>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</si>
  <si>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</si>
  <si>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</si>
  <si>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</si>
  <si>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</si>
  <si>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</si>
  <si>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</si>
  <si>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</si>
  <si>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</si>
  <si>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</si>
  <si>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</si>
  <si>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</si>
  <si>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</si>
  <si>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</si>
  <si>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</si>
  <si>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</si>
  <si>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</si>
  <si>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</si>
  <si>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</si>
  <si>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</si>
  <si>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</si>
  <si>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</si>
  <si>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</si>
  <si>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</si>
  <si>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</si>
  <si>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</si>
  <si>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</si>
  <si>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</si>
  <si>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</si>
  <si>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</si>
  <si>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</si>
  <si>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</si>
  <si>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</si>
  <si>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</si>
  <si>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</si>
  <si>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</si>
  <si>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</si>
  <si>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</si>
  <si>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</si>
  <si>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</si>
  <si>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</si>
  <si>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</si>
  <si>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</si>
  <si>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</si>
  <si>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</si>
  <si>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</si>
  <si>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</si>
  <si>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</si>
  <si>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</si>
  <si>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</si>
  <si>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</si>
  <si>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</si>
  <si>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</si>
  <si>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</si>
  <si>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</si>
  <si>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</si>
  <si>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</si>
  <si>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</si>
  <si>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</si>
  <si>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</si>
  <si>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</si>
  <si>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</si>
  <si>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</si>
  <si>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</si>
  <si>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</si>
  <si>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</si>
  <si>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</si>
  <si>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</si>
  <si>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</si>
  <si>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</si>
  <si>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</si>
  <si>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</si>
  <si>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</si>
  <si>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</si>
  <si>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</si>
  <si>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</si>
  <si>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</si>
  <si>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</si>
  <si>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</si>
  <si>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</si>
  <si>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</si>
  <si>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</si>
  <si>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</si>
  <si>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</si>
  <si>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</si>
  <si>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</si>
  <si>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</si>
  <si>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</si>
  <si>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</si>
  <si>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</si>
  <si>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</si>
  <si>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2022年县本级一般公共预算收入决算表</t>
  </si>
  <si>
    <t>表四</t>
  </si>
  <si>
    <t>完成预算%</t>
  </si>
  <si>
    <t>国有资源（资产）有偿使用收入</t>
  </si>
  <si>
    <t>2022年一般公共预算本级支出执行情况表</t>
  </si>
  <si>
    <t>项         目</t>
  </si>
  <si>
    <t>2021年
执行数</t>
  </si>
  <si>
    <t>2022年
预算数</t>
  </si>
  <si>
    <t>2022年
执行数</t>
  </si>
  <si>
    <t>执行数
占预算%</t>
  </si>
  <si>
    <t>1、一般公共服务</t>
  </si>
  <si>
    <t>2、国防</t>
  </si>
  <si>
    <t>3、公共安全</t>
  </si>
  <si>
    <t>4、教育</t>
  </si>
  <si>
    <t>5、科学技术</t>
  </si>
  <si>
    <t>6、文化旅游体育与传媒</t>
  </si>
  <si>
    <t>7、社会保障和就业</t>
  </si>
  <si>
    <t>8、卫生健康</t>
  </si>
  <si>
    <t>9、节能环保</t>
  </si>
  <si>
    <t>10、城乡社区</t>
  </si>
  <si>
    <t>11、农林水</t>
  </si>
  <si>
    <t>12、交通运输</t>
  </si>
  <si>
    <t>13、资源勘探信息等</t>
  </si>
  <si>
    <t>14、商业服务业等</t>
  </si>
  <si>
    <t>15、金融</t>
  </si>
  <si>
    <t>16、自然资源海洋气象</t>
  </si>
  <si>
    <t>17、住房保障支出</t>
  </si>
  <si>
    <t>18、粮油物资储备</t>
  </si>
  <si>
    <t>19、灾害防治及应急管理</t>
  </si>
  <si>
    <t>20、 预备费</t>
  </si>
  <si>
    <t>21、债务付息</t>
  </si>
  <si>
    <t>22、债务发行费用</t>
  </si>
  <si>
    <t>23、其他支出</t>
  </si>
  <si>
    <t>合　　　计</t>
  </si>
  <si>
    <t>2022年本级一般公共预算支出决算功能分类表</t>
  </si>
  <si>
    <t>表六</t>
  </si>
  <si>
    <t>一般公共预算支出合计</t>
  </si>
  <si>
    <t xml:space="preserve">  一般公共服务支出</t>
  </si>
  <si>
    <t xml:space="preserve">    人大事务</t>
  </si>
  <si>
    <t xml:space="preserve">           行政运行</t>
  </si>
  <si>
    <t xml:space="preserve">           一般行政管理事务</t>
  </si>
  <si>
    <t xml:space="preserve">          机关服务</t>
  </si>
  <si>
    <t xml:space="preserve">          人大会议</t>
  </si>
  <si>
    <t xml:space="preserve">          人大立法</t>
  </si>
  <si>
    <t xml:space="preserve">          人大监督</t>
  </si>
  <si>
    <t xml:space="preserve">          人大代表履职能力提升</t>
  </si>
  <si>
    <t xml:space="preserve">          代表工作</t>
  </si>
  <si>
    <t xml:space="preserve">         人大信访工作</t>
  </si>
  <si>
    <t xml:space="preserve">         事业运行</t>
  </si>
  <si>
    <t xml:space="preserve">         其他人大事务支出</t>
  </si>
  <si>
    <t xml:space="preserve">    政协事务</t>
  </si>
  <si>
    <t xml:space="preserve">      行政运行</t>
  </si>
  <si>
    <t xml:space="preserve">      一般行政管理事务</t>
  </si>
  <si>
    <t xml:space="preserve">      机关服务</t>
  </si>
  <si>
    <t xml:space="preserve">      政协会议</t>
  </si>
  <si>
    <t xml:space="preserve">      委员视察</t>
  </si>
  <si>
    <t xml:space="preserve">      参政议政</t>
  </si>
  <si>
    <t xml:space="preserve">      事业运行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</si>
  <si>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</si>
  <si>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</si>
  <si>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</si>
  <si>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</si>
  <si>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</si>
  <si>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</si>
  <si>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</si>
  <si>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</si>
  <si>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</si>
  <si>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</si>
  <si>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</si>
  <si>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</si>
  <si>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</si>
  <si>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</si>
  <si>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</si>
  <si>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</si>
  <si>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</si>
  <si>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</si>
  <si>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</si>
  <si>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</si>
  <si>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</si>
  <si>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</si>
  <si>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</si>
  <si>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</si>
  <si>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</si>
  <si>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</si>
  <si>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</si>
  <si>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</si>
  <si>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</si>
  <si>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</si>
  <si>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　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</si>
  <si>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</si>
  <si>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</si>
  <si>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</si>
  <si>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</si>
  <si>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</si>
  <si>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</si>
  <si>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</si>
  <si>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</si>
  <si>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</si>
  <si>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</si>
  <si>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</si>
  <si>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</si>
  <si>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</si>
  <si>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</si>
  <si>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</si>
  <si>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</si>
  <si>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</si>
  <si>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</si>
  <si>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</si>
  <si>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</si>
  <si>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</si>
  <si>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</si>
  <si>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</si>
  <si>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</si>
  <si>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</si>
  <si>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</si>
  <si>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</si>
  <si>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</si>
  <si>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</si>
  <si>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</si>
  <si>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</si>
  <si>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</si>
  <si>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</si>
  <si>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</si>
  <si>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</si>
  <si>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</si>
  <si>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</si>
  <si>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</si>
  <si>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</si>
  <si>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</si>
  <si>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</si>
  <si>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</si>
  <si>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</si>
  <si>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</si>
  <si>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</si>
  <si>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</si>
  <si>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</si>
  <si>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</si>
  <si>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</si>
  <si>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</si>
  <si>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</si>
  <si>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</si>
  <si>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</si>
  <si>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</si>
  <si>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</si>
  <si>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</si>
  <si>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</si>
  <si>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</si>
  <si>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</si>
  <si>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</si>
  <si>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</si>
  <si>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</si>
  <si>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</si>
  <si>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</si>
  <si>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</si>
  <si>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</si>
  <si>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</si>
  <si>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</si>
  <si>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</si>
  <si>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</si>
  <si>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</si>
  <si>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</si>
  <si>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</si>
  <si>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</si>
  <si>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</si>
  <si>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</si>
  <si>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</si>
  <si>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</si>
  <si>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</si>
  <si>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</si>
  <si>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</si>
  <si>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</si>
  <si>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</si>
  <si>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</si>
  <si>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</si>
  <si>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</si>
  <si>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</si>
  <si>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</si>
  <si>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</si>
  <si>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</si>
  <si>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</si>
  <si>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</si>
  <si>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</si>
  <si>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</si>
  <si>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</si>
  <si>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</si>
  <si>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</si>
  <si>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</si>
  <si>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</si>
  <si>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</si>
  <si>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</si>
  <si>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</si>
  <si>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</si>
  <si>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</si>
  <si>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</si>
  <si>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</si>
  <si>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</si>
  <si>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</si>
  <si>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</si>
  <si>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</si>
  <si>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</si>
  <si>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</si>
  <si>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</si>
  <si>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</si>
  <si>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</si>
  <si>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</si>
  <si>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</si>
  <si>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</si>
  <si>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</si>
  <si>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</si>
  <si>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</si>
  <si>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</si>
  <si>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</si>
  <si>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</si>
  <si>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</si>
  <si>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</si>
  <si>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</si>
  <si>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</si>
  <si>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</si>
  <si>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</si>
  <si>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</si>
  <si>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</si>
  <si>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</si>
  <si>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</si>
  <si>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</si>
  <si>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</si>
  <si>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</si>
  <si>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</si>
  <si>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</si>
  <si>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</si>
  <si>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</si>
  <si>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</si>
  <si>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</si>
  <si>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</si>
  <si>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</si>
  <si>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</si>
  <si>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</si>
  <si>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</si>
  <si>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</si>
  <si>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</si>
  <si>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</si>
  <si>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</si>
  <si>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</si>
  <si>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</si>
  <si>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</si>
  <si>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</si>
  <si>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</si>
  <si>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</si>
  <si>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</si>
  <si>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</si>
  <si>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</si>
  <si>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</si>
  <si>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</si>
  <si>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</si>
  <si>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</si>
  <si>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</si>
  <si>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</si>
  <si>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</si>
  <si>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</si>
  <si>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</si>
  <si>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</si>
  <si>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</si>
  <si>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</si>
  <si>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</si>
  <si>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</si>
  <si>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</si>
  <si>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</si>
  <si>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</si>
  <si>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</si>
  <si>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</si>
  <si>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</si>
  <si>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</si>
  <si>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</si>
  <si>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</si>
  <si>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</si>
  <si>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</si>
  <si>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</si>
  <si>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</si>
  <si>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</si>
  <si>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</si>
  <si>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</si>
  <si>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</si>
  <si>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</si>
  <si>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</si>
  <si>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</si>
  <si>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</si>
  <si>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</si>
  <si>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</si>
  <si>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</si>
  <si>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</si>
  <si>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</si>
  <si>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</si>
  <si>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</si>
  <si>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</si>
  <si>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</si>
  <si>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</si>
  <si>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</si>
  <si>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</si>
  <si>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</si>
  <si>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</si>
  <si>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</si>
  <si>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</si>
  <si>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</si>
  <si>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</si>
  <si>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</si>
  <si>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</si>
  <si>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</si>
  <si>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</si>
  <si>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</si>
  <si>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</si>
  <si>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</si>
  <si>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</si>
  <si>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</si>
  <si>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</si>
  <si>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</si>
  <si>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</si>
  <si>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</si>
  <si>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</si>
  <si>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</si>
  <si>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</si>
  <si>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</si>
  <si>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</si>
  <si>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</si>
  <si>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</si>
  <si>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</si>
  <si>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</si>
  <si>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</si>
  <si>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</si>
  <si>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</si>
  <si>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</si>
  <si>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</si>
  <si>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</si>
  <si>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</si>
  <si>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</si>
  <si>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</si>
  <si>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</si>
  <si>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</si>
  <si>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</si>
  <si>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</si>
  <si>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</si>
  <si>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</si>
  <si>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</si>
  <si>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</si>
  <si>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</si>
  <si>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</si>
  <si>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</si>
  <si>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</si>
  <si>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</si>
  <si>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</si>
  <si>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</si>
  <si>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</si>
  <si>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</si>
  <si>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</si>
  <si>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</si>
  <si>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</si>
  <si>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</si>
  <si>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</si>
  <si>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</si>
  <si>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</si>
  <si>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</si>
  <si>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</si>
  <si>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</si>
  <si>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</si>
  <si>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</si>
  <si>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</si>
  <si>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</si>
  <si>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</si>
  <si>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</si>
  <si>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</si>
  <si>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</si>
  <si>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</si>
  <si>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</si>
  <si>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</si>
  <si>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</si>
  <si>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</si>
  <si>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</si>
  <si>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</si>
  <si>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</si>
  <si>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</si>
  <si>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</si>
  <si>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</si>
  <si>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</si>
  <si>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</si>
  <si>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</si>
  <si>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</si>
  <si>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</si>
  <si>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</si>
  <si>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</si>
  <si>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</si>
  <si>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</si>
  <si>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</si>
  <si>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</si>
  <si>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</si>
  <si>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</si>
  <si>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</si>
  <si>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</si>
  <si>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</si>
  <si>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</si>
  <si>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</si>
  <si>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</si>
  <si>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</si>
  <si>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</si>
  <si>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</si>
  <si>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</si>
  <si>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</si>
  <si>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</si>
  <si>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</si>
  <si>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</si>
  <si>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</si>
  <si>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</si>
  <si>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</si>
  <si>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</si>
  <si>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</si>
  <si>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</si>
  <si>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</si>
  <si>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</si>
  <si>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</si>
  <si>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</si>
  <si>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</si>
  <si>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</si>
  <si>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</si>
  <si>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</si>
  <si>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</si>
  <si>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</si>
  <si>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</si>
  <si>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</si>
  <si>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</si>
  <si>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</si>
  <si>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</si>
  <si>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</si>
  <si>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</si>
  <si>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</si>
  <si>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</si>
  <si>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</si>
  <si>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</si>
  <si>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</si>
  <si>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</si>
  <si>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</si>
  <si>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</si>
  <si>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</si>
  <si>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</si>
  <si>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</si>
  <si>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</si>
  <si>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</si>
  <si>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</si>
  <si>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</si>
  <si>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</si>
  <si>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</si>
  <si>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</si>
  <si>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</si>
  <si>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</si>
  <si>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</si>
  <si>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</si>
  <si>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</si>
  <si>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</si>
  <si>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</si>
  <si>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</si>
  <si>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</si>
  <si>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</si>
  <si>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</si>
  <si>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</si>
  <si>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</si>
  <si>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光荣院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</si>
  <si>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</si>
  <si>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</si>
  <si>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</si>
  <si>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</si>
  <si>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</si>
  <si>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</si>
  <si>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</si>
  <si>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</si>
  <si>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</si>
  <si>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</si>
  <si>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</si>
  <si>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</si>
  <si>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</si>
  <si>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</si>
  <si>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</si>
  <si>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</si>
  <si>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</si>
  <si>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</si>
  <si>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</si>
  <si>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</si>
  <si>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</si>
  <si>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</si>
  <si>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</si>
  <si>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</si>
  <si>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</si>
  <si>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</si>
  <si>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</si>
  <si>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</si>
  <si>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</si>
  <si>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</si>
  <si>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</si>
  <si>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</si>
  <si>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</si>
  <si>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</si>
  <si>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</si>
  <si>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</si>
  <si>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</si>
  <si>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</si>
  <si>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</si>
  <si>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</si>
  <si>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</si>
  <si>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</si>
  <si>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</si>
  <si>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</si>
  <si>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</si>
  <si>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</si>
  <si>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</si>
  <si>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</si>
  <si>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</si>
  <si>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</si>
  <si>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</si>
  <si>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</si>
  <si>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</si>
  <si>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</si>
  <si>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</si>
  <si>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</si>
  <si>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</si>
  <si>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</si>
  <si>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</si>
  <si>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</si>
  <si>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</si>
  <si>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</si>
  <si>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</si>
  <si>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</si>
  <si>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</si>
  <si>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</si>
  <si>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</si>
  <si>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</si>
  <si>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</si>
  <si>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</si>
  <si>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</si>
  <si>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</si>
  <si>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</si>
  <si>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</si>
  <si>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</si>
  <si>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</si>
  <si>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</si>
  <si>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</si>
  <si>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</si>
  <si>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</si>
  <si>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</si>
  <si>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</si>
  <si>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</si>
  <si>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</si>
  <si>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</si>
  <si>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</si>
  <si>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</si>
  <si>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</si>
  <si>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</si>
  <si>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</si>
  <si>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</si>
  <si>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</si>
  <si>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</si>
  <si>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</si>
  <si>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</si>
  <si>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</si>
  <si>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</si>
  <si>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</si>
  <si>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</si>
  <si>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</si>
  <si>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</si>
  <si>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</si>
  <si>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</si>
  <si>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</si>
  <si>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</si>
  <si>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</si>
  <si>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</si>
  <si>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</si>
  <si>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</si>
  <si>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</si>
  <si>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</si>
  <si>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</si>
  <si>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</si>
  <si>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</si>
  <si>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</si>
  <si>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</si>
  <si>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</si>
  <si>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</si>
  <si>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</si>
  <si>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</si>
  <si>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</si>
  <si>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</si>
  <si>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</si>
  <si>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</si>
  <si>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</si>
  <si>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</si>
  <si>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</si>
  <si>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</si>
  <si>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</si>
  <si>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</si>
  <si>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</si>
  <si>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</si>
  <si>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</si>
  <si>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</si>
  <si>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</si>
  <si>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</si>
  <si>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</si>
  <si>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</si>
  <si>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</si>
  <si>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</si>
  <si>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</si>
  <si>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</si>
  <si>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</si>
  <si>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</si>
  <si>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</si>
  <si>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</si>
  <si>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</si>
  <si>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</si>
  <si>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</si>
  <si>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</si>
  <si>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</si>
  <si>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</si>
  <si>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</si>
  <si>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</si>
  <si>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</si>
  <si>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</si>
  <si>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</si>
  <si>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</si>
  <si>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</si>
  <si>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</si>
  <si>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</si>
  <si>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</si>
  <si>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</si>
  <si>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</si>
  <si>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</si>
  <si>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</si>
  <si>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</si>
  <si>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</si>
  <si>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</si>
  <si>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</si>
  <si>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</si>
  <si>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</si>
  <si>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</si>
  <si>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</si>
  <si>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</si>
  <si>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</si>
  <si>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</si>
  <si>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</si>
  <si>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</si>
  <si>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</si>
  <si>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</si>
  <si>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</si>
  <si>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</si>
  <si>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</si>
  <si>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</si>
  <si>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</si>
  <si>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</si>
  <si>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</si>
  <si>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</si>
  <si>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</si>
  <si>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</si>
  <si>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</si>
  <si>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</si>
  <si>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</si>
  <si>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</si>
  <si>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</si>
  <si>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</si>
  <si>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</si>
  <si>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</si>
  <si>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</si>
  <si>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</si>
  <si>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</si>
  <si>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</si>
  <si>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</si>
  <si>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</si>
  <si>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</si>
  <si>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</si>
  <si>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</si>
  <si>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</si>
  <si>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</si>
  <si>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</si>
  <si>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</si>
  <si>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</si>
  <si>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</si>
  <si>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</si>
  <si>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</si>
  <si>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</si>
  <si>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</si>
  <si>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</si>
  <si>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</si>
  <si>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</si>
  <si>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</si>
  <si>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</si>
  <si>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</si>
  <si>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</si>
  <si>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</si>
  <si>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</si>
  <si>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</si>
  <si>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</si>
  <si>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</si>
  <si>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</si>
  <si>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</si>
  <si>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</si>
  <si>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</si>
  <si>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</si>
  <si>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</si>
  <si>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</si>
  <si>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</si>
  <si>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</si>
  <si>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</si>
  <si>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</si>
  <si>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</si>
  <si>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</si>
  <si>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</si>
  <si>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</si>
  <si>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</si>
  <si>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</si>
  <si>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</si>
  <si>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</si>
  <si>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</si>
  <si>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</si>
  <si>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</si>
  <si>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</si>
  <si>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</si>
  <si>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</si>
  <si>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</si>
  <si>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</si>
  <si>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</si>
  <si>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</si>
  <si>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</si>
  <si>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</si>
  <si>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</si>
  <si>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</si>
  <si>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</si>
  <si>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</si>
  <si>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</si>
  <si>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</si>
  <si>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</si>
  <si>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</si>
  <si>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</si>
  <si>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</si>
  <si>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</si>
  <si>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</si>
  <si>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</si>
  <si>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</si>
  <si>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</si>
  <si>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</si>
  <si>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</si>
  <si>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</si>
  <si>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</si>
  <si>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</si>
  <si>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</si>
  <si>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</si>
  <si>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</si>
  <si>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</si>
  <si>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</si>
  <si>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</si>
  <si>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</si>
  <si>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</si>
  <si>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</si>
  <si>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</si>
  <si>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</si>
  <si>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</si>
  <si>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</si>
  <si>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</si>
  <si>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</si>
  <si>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</si>
  <si>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</si>
  <si>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</si>
  <si>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</si>
  <si>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</si>
  <si>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</si>
  <si>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</si>
  <si>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</si>
  <si>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</si>
  <si>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</si>
  <si>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</si>
  <si>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</si>
  <si>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</si>
  <si>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</si>
  <si>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</si>
  <si>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</si>
  <si>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</si>
  <si>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</si>
  <si>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</si>
  <si>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</si>
  <si>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</si>
  <si>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</si>
  <si>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</si>
  <si>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</si>
  <si>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</si>
  <si>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</si>
  <si>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</si>
  <si>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</si>
  <si>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</si>
  <si>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</si>
  <si>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</si>
  <si>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</si>
  <si>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</si>
  <si>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</si>
  <si>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</si>
  <si>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</si>
  <si>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</si>
  <si>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</si>
  <si>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</si>
  <si>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</si>
  <si>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</si>
  <si>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</si>
  <si>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</si>
  <si>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</si>
  <si>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</si>
  <si>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</si>
  <si>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</si>
  <si>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</si>
  <si>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</si>
  <si>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</si>
  <si>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</si>
  <si>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</si>
  <si>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</si>
  <si>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</si>
  <si>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</si>
  <si>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</si>
  <si>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</si>
  <si>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</si>
  <si>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</si>
  <si>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</si>
  <si>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</si>
  <si>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</si>
  <si>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</si>
  <si>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</si>
  <si>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</si>
  <si>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</si>
  <si>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</si>
  <si>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</si>
  <si>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</si>
  <si>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</si>
  <si>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</si>
  <si>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</si>
  <si>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</si>
  <si>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</si>
  <si>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</si>
  <si>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</si>
  <si>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</si>
  <si>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</si>
  <si>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</si>
  <si>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</si>
  <si>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</si>
  <si>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</si>
  <si>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</si>
  <si>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</si>
  <si>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</si>
  <si>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</si>
  <si>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</si>
  <si>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</si>
  <si>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</si>
  <si>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</si>
  <si>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</si>
  <si>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</si>
  <si>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</si>
  <si>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</si>
  <si>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</si>
  <si>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</si>
  <si>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</si>
  <si>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</si>
  <si>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</si>
  <si>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</si>
  <si>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</si>
  <si>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</si>
  <si>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</si>
  <si>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</si>
  <si>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</si>
  <si>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</si>
  <si>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</si>
  <si>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</si>
  <si>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</si>
  <si>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</si>
  <si>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</si>
  <si>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</si>
  <si>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</si>
  <si>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</si>
  <si>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</si>
  <si>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</si>
  <si>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</si>
  <si>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</si>
  <si>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</si>
  <si>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</si>
  <si>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</si>
  <si>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</si>
  <si>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</si>
  <si>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</si>
  <si>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</si>
  <si>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</si>
  <si>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</si>
  <si>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</si>
  <si>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</si>
  <si>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</si>
  <si>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</si>
  <si>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</si>
  <si>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</si>
  <si>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</si>
  <si>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</si>
  <si>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</si>
  <si>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</si>
  <si>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</si>
  <si>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</si>
  <si>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</si>
  <si>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</si>
  <si>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</si>
  <si>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</si>
  <si>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</si>
  <si>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</si>
  <si>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</si>
  <si>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</si>
  <si>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</si>
  <si>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</si>
  <si>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</si>
  <si>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</si>
  <si>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</si>
  <si>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</si>
  <si>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</si>
  <si>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</si>
  <si>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</si>
  <si>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</si>
  <si>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</si>
  <si>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</si>
  <si>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</si>
  <si>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</si>
  <si>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</si>
  <si>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</si>
  <si>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</si>
  <si>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</si>
  <si>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</si>
  <si>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</si>
  <si>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</si>
  <si>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</si>
  <si>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</si>
  <si>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</si>
  <si>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</si>
  <si>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</si>
  <si>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</si>
  <si>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</si>
  <si>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</si>
  <si>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</si>
  <si>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</si>
  <si>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</si>
  <si>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</si>
  <si>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</si>
  <si>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</si>
  <si>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</si>
  <si>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</si>
  <si>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</si>
  <si>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</si>
  <si>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</si>
  <si>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</si>
  <si>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</si>
  <si>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</si>
  <si>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</si>
  <si>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</si>
  <si>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</si>
  <si>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</si>
  <si>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</si>
  <si>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</si>
  <si>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</si>
  <si>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</si>
  <si>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</si>
  <si>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</si>
  <si>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</si>
  <si>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</si>
  <si>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</si>
  <si>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</si>
  <si>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</si>
  <si>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</si>
  <si>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</si>
  <si>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</si>
  <si>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</si>
  <si>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</si>
  <si>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</si>
  <si>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</si>
  <si>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</si>
  <si>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</si>
  <si>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</si>
  <si>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</si>
  <si>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</si>
  <si>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</si>
  <si>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</si>
  <si>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</si>
  <si>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</si>
  <si>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</si>
  <si>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</si>
  <si>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</si>
  <si>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</si>
  <si>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</si>
  <si>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</si>
  <si>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</si>
  <si>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</si>
  <si>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</si>
  <si>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</si>
  <si>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</si>
  <si>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</si>
  <si>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</si>
  <si>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</si>
  <si>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</si>
  <si>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</si>
  <si>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</si>
  <si>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</si>
  <si>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</si>
  <si>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</si>
  <si>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</si>
  <si>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</si>
  <si>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</si>
  <si>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</si>
  <si>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</si>
  <si>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</si>
  <si>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</si>
  <si>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</si>
  <si>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</si>
  <si>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</si>
  <si>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</si>
  <si>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</si>
  <si>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</si>
  <si>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</si>
  <si>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</si>
  <si>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</si>
  <si>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</si>
  <si>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</si>
  <si>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</si>
  <si>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</si>
  <si>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</si>
  <si>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</si>
  <si>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</si>
  <si>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</si>
  <si>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</si>
  <si>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</si>
  <si>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</si>
  <si>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</si>
  <si>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</si>
  <si>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</si>
  <si>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</si>
  <si>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</si>
  <si>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</si>
  <si>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</si>
  <si>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</si>
  <si>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</si>
  <si>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</si>
  <si>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</si>
  <si>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</si>
  <si>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</si>
  <si>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</si>
  <si>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</si>
  <si>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</si>
  <si>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</si>
  <si>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</si>
  <si>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</si>
  <si>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</si>
  <si>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</si>
  <si>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</si>
  <si>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</si>
  <si>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</si>
  <si>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</si>
  <si>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</si>
  <si>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</si>
  <si>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</si>
  <si>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</si>
  <si>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</si>
  <si>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</si>
  <si>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</si>
  <si>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</si>
  <si>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</si>
  <si>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</si>
  <si>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</si>
  <si>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r>
      <rPr>
        <b/>
        <sz val="16"/>
        <color rgb="FF000000"/>
        <rFont val="Times New Roman"/>
        <charset val="204"/>
      </rPr>
      <t>2022</t>
    </r>
    <r>
      <rPr>
        <b/>
        <sz val="16"/>
        <color rgb="FF000000"/>
        <rFont val="宋体"/>
        <charset val="204"/>
      </rPr>
      <t>年县本级一般公共预算支出决算经济分类明细表</t>
    </r>
  </si>
  <si>
    <t>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</si>
  <si>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</si>
  <si>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</si>
  <si>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</si>
  <si>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</si>
  <si>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</si>
  <si>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</si>
  <si>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</si>
  <si>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</si>
  <si>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</si>
  <si>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</si>
  <si>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</si>
  <si>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</si>
  <si>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</si>
  <si>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</si>
  <si>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</si>
  <si>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</si>
  <si>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</si>
  <si>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</si>
  <si>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</si>
  <si>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</si>
  <si>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</si>
  <si>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</si>
  <si>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</si>
  <si>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</si>
  <si>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</si>
  <si>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</si>
  <si>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</si>
  <si>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</si>
  <si>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</si>
  <si>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对企业补助</t>
  </si>
  <si>
    <t xml:space="preserve">  费用补贴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</si>
  <si>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</si>
  <si>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</si>
  <si>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</si>
  <si>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</si>
  <si>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</si>
  <si>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</si>
  <si>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</si>
  <si>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</si>
  <si>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</si>
  <si>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</si>
  <si>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</si>
  <si>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国内债务发行费用</t>
  </si>
  <si>
    <t xml:space="preserve">  国外债务发行费用</t>
  </si>
  <si>
    <t>2022年县本级一般公共预算（基本）支出决算经济分类明细表</t>
  </si>
  <si>
    <t>表八</t>
  </si>
  <si>
    <t>对事业单位资本性补助</t>
  </si>
  <si>
    <t xml:space="preserve">  资本性支出(一)</t>
  </si>
  <si>
    <t xml:space="preserve">  资本性支出(二)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</si>
  <si>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</si>
  <si>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</si>
  <si>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</si>
  <si>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</si>
  <si>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</si>
  <si>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国外债务付息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</si>
  <si>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</si>
  <si>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</si>
  <si>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</si>
  <si>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</si>
  <si>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2022年一般公共预算收支平衡情况表</t>
  </si>
  <si>
    <t>表九</t>
  </si>
  <si>
    <t>项      目</t>
  </si>
  <si>
    <t>金 额</t>
  </si>
  <si>
    <t>一、地方一般公共预算收入</t>
  </si>
  <si>
    <t>一、地方一般公共预算支出</t>
  </si>
  <si>
    <t>二、上级补助收入</t>
  </si>
  <si>
    <t>二、上解支出</t>
  </si>
  <si>
    <t>三、债务转贷收入</t>
  </si>
  <si>
    <t>三、安排预算稳定调节基金</t>
  </si>
  <si>
    <t>四、上年结余</t>
  </si>
  <si>
    <t>四、地方政府债务还本支出</t>
  </si>
  <si>
    <t>五、动用预算稳定调节基金</t>
  </si>
  <si>
    <t>五、调出资金等</t>
  </si>
  <si>
    <t>六、调入资金等</t>
  </si>
  <si>
    <t>收入总计</t>
  </si>
  <si>
    <t>支出总计</t>
  </si>
  <si>
    <t>年终结余</t>
  </si>
  <si>
    <t>结转下年支出</t>
  </si>
  <si>
    <t>年终净结余</t>
  </si>
  <si>
    <t>其中：当年结余</t>
  </si>
  <si>
    <t>2022年县本级一般公共预算收支平衡情况表</t>
  </si>
  <si>
    <t>表十</t>
  </si>
  <si>
    <t>一、县级一般公共预算支出</t>
  </si>
  <si>
    <t>三、地方政府债券收入</t>
  </si>
  <si>
    <t>四、调入资金等</t>
  </si>
  <si>
    <t>2022年地方政府债务限额和余额情况表</t>
  </si>
  <si>
    <t>表十一</t>
  </si>
  <si>
    <t>级  次</t>
  </si>
  <si>
    <t>一般债务</t>
  </si>
  <si>
    <t>专项债务</t>
  </si>
  <si>
    <t>限额</t>
  </si>
  <si>
    <t>余额</t>
  </si>
  <si>
    <t>佳县</t>
  </si>
  <si>
    <t>2022年政府性基金预算收入决算总表</t>
  </si>
  <si>
    <t>表十二</t>
  </si>
  <si>
    <t>2019年
决算数</t>
  </si>
  <si>
    <t>一、国有土地使用权出让收入</t>
  </si>
  <si>
    <t>二、农业土地开发资金收入</t>
  </si>
  <si>
    <t>三、城市基础设施配套费收入</t>
  </si>
  <si>
    <t>四、污水处理费收入</t>
  </si>
  <si>
    <t>五、彩票发行机构和彩票销售机构的业务费用</t>
  </si>
  <si>
    <t>五、彩票公益金收入</t>
  </si>
  <si>
    <t>六、其他地方自行试点项目收益专项债券收入</t>
  </si>
  <si>
    <t>上年结余收入</t>
  </si>
  <si>
    <t>上级补助收入</t>
  </si>
  <si>
    <t>债务转贷收入</t>
  </si>
  <si>
    <t>调入资金等</t>
  </si>
  <si>
    <t>2022年政府性基金预算支出决算总表</t>
  </si>
  <si>
    <t>表十三</t>
  </si>
  <si>
    <t>一、文化体育与传媒支出</t>
  </si>
  <si>
    <t>二、社会保障和就业支出</t>
  </si>
  <si>
    <t>三、城乡社区支出</t>
  </si>
  <si>
    <t>四、农林水支出</t>
  </si>
  <si>
    <t>五、交通运输支出</t>
  </si>
  <si>
    <t>六、债务付息支出</t>
  </si>
  <si>
    <t>七、债务发行费用支出</t>
  </si>
  <si>
    <t>八、抗疫特别国债安排的支出</t>
  </si>
  <si>
    <t>九、债务还本付息及发行费用支出</t>
  </si>
  <si>
    <t>十、其他支出（含专项债券）</t>
  </si>
  <si>
    <t>十一、抗疫特别国债安排的支出</t>
  </si>
  <si>
    <t>调出资金</t>
  </si>
  <si>
    <t xml:space="preserve">   上解上级支出</t>
  </si>
  <si>
    <t>2022年县本级政府性基金预算收入决算总表</t>
  </si>
  <si>
    <t>表十四</t>
  </si>
  <si>
    <t>项  目</t>
  </si>
  <si>
    <t>二、城市基础设施配套费收入</t>
  </si>
  <si>
    <t>三、彩票发行机构和彩票销售机构的业务费用</t>
  </si>
  <si>
    <t>四、彩票公益金收入</t>
  </si>
  <si>
    <t>五、其他地方自行试点项目收益专项债券收入</t>
  </si>
  <si>
    <t>调入资金</t>
  </si>
  <si>
    <t>2022年县本级政府性基金预算支出决算总表</t>
  </si>
  <si>
    <t>表十五</t>
  </si>
  <si>
    <t>完成调整预算%</t>
  </si>
  <si>
    <t>国家电影事业发展专项资金安排的支出</t>
  </si>
  <si>
    <t>旅游发展基金支出</t>
  </si>
  <si>
    <t>大中型水库移民后期扶持基金支出</t>
  </si>
  <si>
    <t>小型水库移民扶助基金及对应专项债务收入安排的支出</t>
  </si>
  <si>
    <t>国有土地使用权出让收入安排的支出</t>
  </si>
  <si>
    <t>城市基础设施配套费安排的支出</t>
  </si>
  <si>
    <t>污水处理费安排的支出</t>
  </si>
  <si>
    <t>四、交通运输支出</t>
  </si>
  <si>
    <t>港口建设费安排的支出</t>
  </si>
  <si>
    <t>民航发展基金支出</t>
  </si>
  <si>
    <t>五、债务付息支出</t>
  </si>
  <si>
    <t>六、债务发行费用支出</t>
  </si>
  <si>
    <t>七、其他支出</t>
  </si>
  <si>
    <t>彩票发行销售机构业务费安排的支出</t>
  </si>
  <si>
    <t>彩票公益金安排的支出</t>
  </si>
  <si>
    <t>其他政府性基金及对应专项债务收入安排的支出</t>
  </si>
  <si>
    <t>基础设施建设</t>
  </si>
  <si>
    <t>抗疫相关支出</t>
  </si>
  <si>
    <t>转贷地方政府专项债券支出</t>
  </si>
  <si>
    <t>地方政府专项债券还本支出等</t>
  </si>
  <si>
    <t>2022年国有资本经营预算收入决算总表</t>
  </si>
  <si>
    <t>表十六</t>
  </si>
  <si>
    <t>调整预算数</t>
  </si>
  <si>
    <t>一、利润收入</t>
  </si>
  <si>
    <t>二、股利、股息收入</t>
  </si>
  <si>
    <t>四、清算收入</t>
  </si>
  <si>
    <t>五、其他国有资本经营预算收入</t>
  </si>
  <si>
    <t>上年结余</t>
  </si>
  <si>
    <t>2022年国有资本经营预算支出决算总表</t>
  </si>
  <si>
    <t>表十七</t>
  </si>
  <si>
    <t>一、国有企业资本金注入</t>
  </si>
  <si>
    <t>二、其他国有资本经营预算支出</t>
  </si>
  <si>
    <t>国有企业退休人员社会化管理补助支出</t>
  </si>
  <si>
    <t>2022年社会保险基金预算收入决算总表</t>
  </si>
  <si>
    <t>表十八</t>
  </si>
  <si>
    <t>2022年决算数</t>
  </si>
  <si>
    <t>一、城乡居民基本养老保险基金收入</t>
  </si>
  <si>
    <t>二、机关事业单位基本养老保险基金收入</t>
  </si>
  <si>
    <t>三、城镇职工基本医疗保险基金收入（含生育保险）</t>
  </si>
  <si>
    <t>四、城乡居民基本医疗保险基金收入</t>
  </si>
  <si>
    <t>五、工伤保险基金收入</t>
  </si>
  <si>
    <t>六、失业保险基金收入</t>
  </si>
  <si>
    <t>2022年社会保险基金预算支出决算总表</t>
  </si>
  <si>
    <t>表十九</t>
  </si>
  <si>
    <t>一、城乡居民基本养老保险基金支出</t>
  </si>
  <si>
    <t>二、机关事业单位基本养老保险基金支出</t>
  </si>
  <si>
    <t>三、城镇职工基本医疗保险基金支出（含生育保险）</t>
  </si>
  <si>
    <t>四、城乡居民基本医疗保险基金支出</t>
  </si>
  <si>
    <t>五、工伤保险基金支出</t>
  </si>
  <si>
    <t>六、失业保险基金支出</t>
  </si>
  <si>
    <t>滚存结余</t>
  </si>
  <si>
    <t>2022年“三公”经费执行情况表</t>
  </si>
  <si>
    <t>单位</t>
  </si>
  <si>
    <t>2021年执行数</t>
  </si>
  <si>
    <t>2022年执行数</t>
  </si>
  <si>
    <t>三公经费</t>
  </si>
  <si>
    <t>因公出国（境）费</t>
  </si>
  <si>
    <t>公务用车购置及运行维护费</t>
  </si>
  <si>
    <t>公务接待费</t>
  </si>
  <si>
    <t>“三公”经费预算数较上年执行数下降%</t>
  </si>
  <si>
    <t>小计</t>
  </si>
  <si>
    <t>公务用车运行维护费</t>
  </si>
  <si>
    <t>公务用车购置费</t>
  </si>
  <si>
    <t>说明：综合考虑目前公务用车实际情况及油价等社会价格因素，2022年公务用车运行维护费支出476万元，较2021年执行数略有增长；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</si>
</sst>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#,##0_ "/>
    <numFmt numFmtId="178" formatCode="0.00_ "/>
    <numFmt numFmtId="179" formatCode="0.0000_ "/>
    <numFmt numFmtId="180" formatCode="0_);[Red]\(0\)"/>
    <numFmt numFmtId="181" formatCode="0.0%"/>
    <numFmt numFmtId="182" formatCode="#,##0_ ;[Red]\-#,##0\ "/>
  </numFmts>
  <fonts count="101">
    <font>
      <sz val="10"/>
      <color rgb="FF000000"/>
      <name val="Times New Roman"/>
      <charset val="204"/>
    </font>
    <font>
      <sz val="12"/>
      <name val="宋体"/>
      <charset val="134"/>
    </font>
    <font>
      <b/>
      <sz val="18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  <scheme val="major"/>
    </font>
    <font>
      <sz val="12"/>
      <name val="楷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name val="楷体"/>
      <charset val="134"/>
    </font>
    <font>
      <sz val="11"/>
      <name val="仿宋"/>
      <charset val="134"/>
    </font>
    <font>
      <sz val="11"/>
      <color indexed="8"/>
      <name val="Times New Roman"/>
      <charset val="0"/>
    </font>
    <font>
      <sz val="11"/>
      <name val="Times New Roman"/>
      <charset val="0"/>
    </font>
    <font>
      <sz val="11"/>
      <name val="仿宋"/>
      <charset val="0"/>
    </font>
    <font>
      <sz val="11"/>
      <color indexed="8"/>
      <name val="仿宋"/>
      <charset val="0"/>
    </font>
    <font>
      <b/>
      <sz val="11"/>
      <name val="黑体"/>
      <charset val="134"/>
    </font>
    <font>
      <b/>
      <sz val="11"/>
      <color indexed="8"/>
      <name val="Times New Roman"/>
      <charset val="0"/>
    </font>
    <font>
      <b/>
      <sz val="11"/>
      <color indexed="8"/>
      <name val="仿宋"/>
      <charset val="0"/>
    </font>
    <font>
      <b/>
      <sz val="11"/>
      <name val="仿宋"/>
      <charset val="134"/>
    </font>
    <font>
      <sz val="10"/>
      <name val="Helv"/>
      <charset val="134"/>
    </font>
    <font>
      <sz val="10"/>
      <name val="楷体"/>
      <charset val="134"/>
    </font>
    <font>
      <sz val="10"/>
      <name val="黑体"/>
      <charset val="134"/>
    </font>
    <font>
      <sz val="11"/>
      <color indexed="8"/>
      <name val="宋体"/>
      <charset val="0"/>
      <scheme val="major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sz val="12"/>
      <name val="Times New Roman"/>
      <charset val="0"/>
    </font>
    <font>
      <b/>
      <sz val="12"/>
      <name val="黑体"/>
      <charset val="134"/>
    </font>
    <font>
      <b/>
      <sz val="11"/>
      <name val="Times New Roman"/>
      <charset val="0"/>
    </font>
    <font>
      <b/>
      <sz val="12"/>
      <name val="Times New Roman"/>
      <charset val="0"/>
    </font>
    <font>
      <sz val="12"/>
      <name val="仿宋"/>
      <charset val="134"/>
    </font>
    <font>
      <sz val="14"/>
      <name val="仿宋_GB2312"/>
      <charset val="134"/>
    </font>
    <font>
      <sz val="14"/>
      <name val="楷体"/>
      <charset val="134"/>
    </font>
    <font>
      <sz val="14"/>
      <name val="黑体"/>
      <charset val="134"/>
    </font>
    <font>
      <b/>
      <sz val="11"/>
      <name val="仿宋"/>
      <charset val="0"/>
    </font>
    <font>
      <sz val="11"/>
      <name val="黑体"/>
      <charset val="134"/>
    </font>
    <font>
      <sz val="10"/>
      <name val="宋体"/>
      <charset val="134"/>
    </font>
    <font>
      <sz val="11"/>
      <name val="仿宋_GB2312"/>
      <charset val="134"/>
    </font>
    <font>
      <b/>
      <sz val="20"/>
      <name val="华文中宋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sz val="11"/>
      <color indexed="8"/>
      <name val="宋体"/>
      <charset val="0"/>
      <scheme val="minor"/>
    </font>
    <font>
      <b/>
      <sz val="20"/>
      <name val="宋体"/>
      <charset val="134"/>
    </font>
    <font>
      <b/>
      <sz val="20"/>
      <name val="方正小标宋_GBK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仿宋"/>
      <charset val="134"/>
    </font>
    <font>
      <b/>
      <sz val="16"/>
      <color rgb="FF000000"/>
      <name val="Times New Roman"/>
      <charset val="204"/>
    </font>
    <font>
      <sz val="9"/>
      <color rgb="FF000000"/>
      <name val="宋体"/>
      <charset val="204"/>
    </font>
    <font>
      <sz val="10"/>
      <color rgb="FF000000"/>
      <name val="仿宋"/>
      <charset val="20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b/>
      <sz val="10"/>
      <color rgb="FF000000"/>
      <name val="宋体"/>
      <charset val="134"/>
      <scheme val="major"/>
    </font>
    <font>
      <sz val="10"/>
      <color rgb="FF000000"/>
      <name val="仿宋"/>
      <charset val="134"/>
    </font>
    <font>
      <b/>
      <sz val="10"/>
      <color rgb="FF000000"/>
      <name val="宋体"/>
      <charset val="204"/>
      <scheme val="major"/>
    </font>
    <font>
      <sz val="11"/>
      <color theme="1"/>
      <name val="宋体"/>
      <charset val="134"/>
      <scheme val="minor"/>
    </font>
    <font>
      <vertAlign val="subscript"/>
      <sz val="10.5"/>
      <name val="楷体"/>
      <charset val="204"/>
    </font>
    <font>
      <vertAlign val="subscript"/>
      <sz val="12"/>
      <name val="楷体"/>
      <charset val="204"/>
    </font>
    <font>
      <b/>
      <sz val="10.5"/>
      <name val="宋体"/>
      <charset val="204"/>
      <scheme val="major"/>
    </font>
    <font>
      <b/>
      <sz val="10.5"/>
      <name val="宋体"/>
      <charset val="134"/>
      <scheme val="major"/>
    </font>
    <font>
      <sz val="10"/>
      <color rgb="FF000000"/>
      <name val="宋体"/>
      <charset val="204"/>
      <scheme val="major"/>
    </font>
    <font>
      <b/>
      <sz val="10.5"/>
      <color rgb="FF000000"/>
      <name val="仿宋"/>
      <charset val="134"/>
    </font>
    <font>
      <sz val="10"/>
      <color rgb="FF000000"/>
      <name val="宋体"/>
      <charset val="204"/>
      <scheme val="minor"/>
    </font>
    <font>
      <sz val="11"/>
      <color rgb="FF000000"/>
      <name val="仿宋"/>
      <charset val="134"/>
    </font>
    <font>
      <sz val="11"/>
      <color rgb="FF000000"/>
      <name val="仿宋"/>
      <charset val="204"/>
    </font>
    <font>
      <b/>
      <sz val="11"/>
      <color rgb="FF000000"/>
      <name val="仿宋"/>
      <charset val="134"/>
    </font>
    <font>
      <sz val="11"/>
      <color rgb="FF000000"/>
      <name val="宋体"/>
      <charset val="204"/>
      <scheme val="minor"/>
    </font>
    <font>
      <b/>
      <sz val="10.5"/>
      <name val="黑体"/>
      <charset val="134"/>
    </font>
    <font>
      <b/>
      <sz val="10"/>
      <color rgb="FF000000"/>
      <name val="宋体"/>
      <charset val="204"/>
      <scheme val="minor"/>
    </font>
    <font>
      <sz val="10.5"/>
      <name val="楷体"/>
      <charset val="134"/>
    </font>
    <font>
      <b/>
      <sz val="10.5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b/>
      <sz val="11"/>
      <color indexed="8"/>
      <name val="宋体"/>
      <charset val="0"/>
      <scheme val="minor"/>
    </font>
    <font>
      <sz val="11"/>
      <name val="楷体_GB2312"/>
      <charset val="134"/>
    </font>
    <font>
      <b/>
      <sz val="11"/>
      <color indexed="8"/>
      <name val="宋体"/>
      <charset val="0"/>
      <scheme val="major"/>
    </font>
    <font>
      <sz val="11"/>
      <name val="宋体"/>
      <charset val="134"/>
      <scheme val="major"/>
    </font>
    <font>
      <sz val="11"/>
      <color theme="0"/>
      <name val="楷体_GB2312"/>
      <charset val="134"/>
    </font>
    <font>
      <sz val="14"/>
      <name val="仿宋"/>
      <charset val="204"/>
    </font>
    <font>
      <b/>
      <sz val="10"/>
      <color rgb="FF000000"/>
      <name val="宋体"/>
      <charset val="204"/>
    </font>
    <font>
      <b/>
      <sz val="22"/>
      <name val="宋体"/>
      <charset val="204"/>
      <scheme val="major"/>
    </font>
    <font>
      <sz val="14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6"/>
      <color rgb="FF000000"/>
      <name val="宋体"/>
      <charset val="204"/>
    </font>
    <font>
      <sz val="14"/>
      <color rgb="FF000000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53" fillId="0" borderId="0" applyFont="0" applyFill="0" applyBorder="0" applyAlignment="0" applyProtection="0">
      <alignment vertical="center"/>
    </xf>
    <xf numFmtId="44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2" fontId="53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53" fillId="3" borderId="16" applyNumberFormat="0" applyFon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18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19" applyNumberFormat="0" applyAlignment="0" applyProtection="0">
      <alignment vertical="center"/>
    </xf>
    <xf numFmtId="0" fontId="88" fillId="5" borderId="20" applyNumberFormat="0" applyAlignment="0" applyProtection="0">
      <alignment vertical="center"/>
    </xf>
    <xf numFmtId="0" fontId="89" fillId="5" borderId="19" applyNumberFormat="0" applyAlignment="0" applyProtection="0">
      <alignment vertical="center"/>
    </xf>
    <xf numFmtId="0" fontId="90" fillId="6" borderId="21" applyNumberFormat="0" applyAlignment="0" applyProtection="0">
      <alignment vertical="center"/>
    </xf>
    <xf numFmtId="0" fontId="91" fillId="0" borderId="22" applyNumberFormat="0" applyFill="0" applyAlignment="0" applyProtection="0">
      <alignment vertical="center"/>
    </xf>
    <xf numFmtId="0" fontId="92" fillId="0" borderId="23" applyNumberFormat="0" applyFill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5" fillId="9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96" fillId="26" borderId="0" applyNumberFormat="0" applyBorder="0" applyAlignment="0" applyProtection="0">
      <alignment vertical="center"/>
    </xf>
    <xf numFmtId="0" fontId="97" fillId="27" borderId="0" applyNumberFormat="0" applyBorder="0" applyAlignment="0" applyProtection="0">
      <alignment vertical="center"/>
    </xf>
    <xf numFmtId="0" fontId="97" fillId="28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96" fillId="30" borderId="0" applyNumberFormat="0" applyBorder="0" applyAlignment="0" applyProtection="0">
      <alignment vertical="center"/>
    </xf>
    <xf numFmtId="0" fontId="97" fillId="31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0" fontId="9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98" fillId="0" borderId="0" applyBorder="0"/>
    <xf numFmtId="0" fontId="1" fillId="0" borderId="0"/>
    <xf numFmtId="0" fontId="3" fillId="0" borderId="0"/>
    <xf numFmtId="0" fontId="1" fillId="0" borderId="0" applyBorder="0"/>
  </cellStyleXfs>
  <cellXfs count="35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8" fillId="0" borderId="0" xfId="0" applyFont="1" applyFill="1" applyBorder="1" applyAlignment="1"/>
    <xf numFmtId="176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right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vertical="center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177" fontId="11" fillId="0" borderId="1" xfId="51" applyNumberFormat="1" applyFont="1" applyFill="1" applyBorder="1" applyAlignment="1">
      <alignment vertical="center" wrapText="1"/>
    </xf>
    <xf numFmtId="176" fontId="12" fillId="0" borderId="1" xfId="51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3" fontId="14" fillId="0" borderId="1" xfId="0" applyNumberFormat="1" applyFont="1" applyFill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right" vertical="center" wrapText="1"/>
    </xf>
    <xf numFmtId="177" fontId="15" fillId="0" borderId="1" xfId="0" applyNumberFormat="1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178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8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>
      <alignment horizontal="right"/>
    </xf>
    <xf numFmtId="3" fontId="4" fillId="0" borderId="7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176" fontId="21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176" fontId="21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3" fontId="5" fillId="0" borderId="0" xfId="0" applyNumberFormat="1" applyFont="1" applyFill="1" applyBorder="1" applyAlignment="1" applyProtection="1">
      <alignment horizontal="right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/>
    <xf numFmtId="177" fontId="24" fillId="0" borderId="1" xfId="0" applyNumberFormat="1" applyFont="1" applyFill="1" applyBorder="1" applyAlignment="1"/>
    <xf numFmtId="177" fontId="24" fillId="0" borderId="1" xfId="0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 applyProtection="1">
      <alignment horizontal="center" vertical="center"/>
    </xf>
    <xf numFmtId="177" fontId="26" fillId="0" borderId="1" xfId="0" applyNumberFormat="1" applyFont="1" applyFill="1" applyBorder="1" applyAlignment="1" applyProtection="1">
      <alignment horizontal="right" vertical="center" wrapText="1"/>
    </xf>
    <xf numFmtId="177" fontId="26" fillId="0" borderId="1" xfId="0" applyNumberFormat="1" applyFont="1" applyFill="1" applyBorder="1" applyAlignment="1" applyProtection="1">
      <alignment horizontal="center" vertical="center" wrapText="1"/>
    </xf>
    <xf numFmtId="178" fontId="26" fillId="0" borderId="1" xfId="0" applyNumberFormat="1" applyFont="1" applyFill="1" applyBorder="1" applyAlignment="1">
      <alignment horizontal="center" vertical="center" wrapText="1"/>
    </xf>
    <xf numFmtId="178" fontId="26" fillId="0" borderId="1" xfId="0" applyNumberFormat="1" applyFont="1" applyFill="1" applyBorder="1" applyAlignment="1">
      <alignment horizontal="right" vertical="center" wrapText="1"/>
    </xf>
    <xf numFmtId="178" fontId="1" fillId="0" borderId="1" xfId="0" applyNumberFormat="1" applyFont="1" applyFill="1" applyBorder="1" applyAlignment="1"/>
    <xf numFmtId="177" fontId="26" fillId="0" borderId="1" xfId="0" applyNumberFormat="1" applyFont="1" applyFill="1" applyBorder="1" applyAlignment="1" applyProtection="1">
      <alignment horizontal="right" vertical="center"/>
    </xf>
    <xf numFmtId="177" fontId="26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3" fontId="28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left" vertical="center"/>
    </xf>
    <xf numFmtId="177" fontId="11" fillId="0" borderId="1" xfId="0" applyNumberFormat="1" applyFont="1" applyFill="1" applyBorder="1" applyAlignment="1" applyProtection="1">
      <alignment horizontal="right" vertical="center"/>
    </xf>
    <xf numFmtId="177" fontId="11" fillId="0" borderId="1" xfId="0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>
      <alignment horizontal="right" vertical="center"/>
    </xf>
    <xf numFmtId="3" fontId="30" fillId="0" borderId="0" xfId="0" applyNumberFormat="1" applyFont="1" applyFill="1" applyBorder="1" applyAlignment="1" applyProtection="1">
      <alignment horizontal="right" vertical="center"/>
    </xf>
    <xf numFmtId="3" fontId="31" fillId="0" borderId="0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/>
    <xf numFmtId="3" fontId="5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left" vertical="center"/>
    </xf>
    <xf numFmtId="178" fontId="26" fillId="0" borderId="1" xfId="0" applyNumberFormat="1" applyFont="1" applyFill="1" applyBorder="1" applyAlignment="1" applyProtection="1">
      <alignment horizontal="center" vertical="center" wrapText="1"/>
    </xf>
    <xf numFmtId="3" fontId="22" fillId="0" borderId="1" xfId="0" applyNumberFormat="1" applyFont="1" applyFill="1" applyBorder="1" applyAlignment="1" applyProtection="1">
      <alignment horizontal="left" vertical="center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77" fontId="11" fillId="0" borderId="1" xfId="53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left" vertical="center" indent="3"/>
    </xf>
    <xf numFmtId="177" fontId="11" fillId="0" borderId="1" xfId="0" applyNumberFormat="1" applyFont="1" applyFill="1" applyBorder="1" applyAlignment="1" applyProtection="1">
      <alignment horizontal="right" vertical="center" wrapText="1"/>
    </xf>
    <xf numFmtId="3" fontId="9" fillId="0" borderId="1" xfId="0" applyNumberFormat="1" applyFont="1" applyFill="1" applyBorder="1" applyAlignment="1">
      <alignment horizontal="left" vertical="center" wrapText="1" indent="3"/>
    </xf>
    <xf numFmtId="3" fontId="4" fillId="0" borderId="1" xfId="0" applyNumberFormat="1" applyFont="1" applyFill="1" applyBorder="1" applyAlignment="1">
      <alignment vertical="center" wrapText="1"/>
    </xf>
    <xf numFmtId="177" fontId="32" fillId="0" borderId="1" xfId="0" applyNumberFormat="1" applyFont="1" applyFill="1" applyBorder="1" applyAlignment="1">
      <alignment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>
      <alignment horizontal="center"/>
    </xf>
    <xf numFmtId="177" fontId="26" fillId="0" borderId="1" xfId="0" applyNumberFormat="1" applyFont="1" applyFill="1" applyBorder="1" applyAlignment="1">
      <alignment vertical="center" wrapText="1"/>
    </xf>
    <xf numFmtId="3" fontId="22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right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 applyProtection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176" fontId="11" fillId="0" borderId="1" xfId="52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/>
    <xf numFmtId="0" fontId="33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9" fontId="12" fillId="0" borderId="1" xfId="0" applyNumberFormat="1" applyFont="1" applyFill="1" applyBorder="1" applyAlignment="1" applyProtection="1">
      <alignment horizontal="center" vertical="center" wrapText="1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9" fontId="32" fillId="0" borderId="1" xfId="0" applyNumberFormat="1" applyFont="1" applyFill="1" applyBorder="1" applyAlignment="1" applyProtection="1">
      <alignment horizontal="center" vertical="center" wrapText="1"/>
    </xf>
    <xf numFmtId="178" fontId="32" fillId="0" borderId="1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177" fontId="15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2" fillId="0" borderId="1" xfId="52" applyNumberFormat="1" applyFont="1" applyFill="1" applyBorder="1" applyAlignment="1" applyProtection="1">
      <alignment horizontal="center" vertical="center" wrapText="1"/>
    </xf>
    <xf numFmtId="177" fontId="26" fillId="0" borderId="1" xfId="0" applyNumberFormat="1" applyFont="1" applyFill="1" applyBorder="1" applyAlignment="1" applyProtection="1">
      <alignment vertical="center" wrapText="1"/>
    </xf>
    <xf numFmtId="176" fontId="13" fillId="0" borderId="1" xfId="0" applyNumberFormat="1" applyFont="1" applyFill="1" applyBorder="1" applyAlignment="1">
      <alignment horizontal="right" vertical="center" wrapText="1"/>
    </xf>
    <xf numFmtId="9" fontId="13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/>
    <xf numFmtId="177" fontId="11" fillId="0" borderId="1" xfId="0" applyNumberFormat="1" applyFont="1" applyFill="1" applyBorder="1" applyAlignment="1">
      <alignment wrapText="1"/>
    </xf>
    <xf numFmtId="0" fontId="34" fillId="0" borderId="1" xfId="0" applyNumberFormat="1" applyFont="1" applyFill="1" applyBorder="1" applyAlignment="1" applyProtection="1">
      <alignment vertical="center"/>
    </xf>
    <xf numFmtId="176" fontId="12" fillId="0" borderId="1" xfId="0" applyNumberFormat="1" applyFont="1" applyFill="1" applyBorder="1" applyAlignment="1">
      <alignment wrapText="1"/>
    </xf>
    <xf numFmtId="176" fontId="16" fillId="0" borderId="1" xfId="0" applyNumberFormat="1" applyFont="1" applyFill="1" applyBorder="1" applyAlignment="1">
      <alignment horizontal="right" vertical="center" wrapText="1"/>
    </xf>
    <xf numFmtId="9" fontId="16" fillId="0" borderId="1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/>
    <xf numFmtId="176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8" fontId="1" fillId="0" borderId="0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37" fillId="0" borderId="1" xfId="0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/>
    </xf>
    <xf numFmtId="176" fontId="38" fillId="0" borderId="1" xfId="0" applyNumberFormat="1" applyFont="1" applyFill="1" applyBorder="1" applyAlignment="1"/>
    <xf numFmtId="176" fontId="38" fillId="0" borderId="1" xfId="0" applyNumberFormat="1" applyFont="1" applyFill="1" applyBorder="1" applyAlignment="1">
      <alignment horizontal="center" vertical="center" wrapText="1"/>
    </xf>
    <xf numFmtId="176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3" fontId="9" fillId="0" borderId="1" xfId="0" applyNumberFormat="1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/>
    <xf numFmtId="176" fontId="3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 wrapText="1"/>
    </xf>
    <xf numFmtId="0" fontId="8" fillId="0" borderId="0" xfId="51" applyNumberFormat="1" applyFont="1" applyFill="1" applyBorder="1" applyAlignment="1" applyProtection="1"/>
    <xf numFmtId="180" fontId="8" fillId="0" borderId="0" xfId="51" applyNumberFormat="1" applyFont="1" applyFill="1" applyBorder="1" applyAlignment="1" applyProtection="1">
      <alignment horizontal="right"/>
    </xf>
    <xf numFmtId="0" fontId="42" fillId="0" borderId="1" xfId="0" applyNumberFormat="1" applyFont="1" applyFill="1" applyBorder="1" applyAlignment="1" applyProtection="1">
      <alignment horizontal="center" vertical="center" wrapText="1"/>
    </xf>
    <xf numFmtId="0" fontId="42" fillId="0" borderId="2" xfId="0" applyNumberFormat="1" applyFont="1" applyFill="1" applyBorder="1" applyAlignment="1" applyProtection="1">
      <alignment horizontal="center" vertical="center" wrapText="1"/>
    </xf>
    <xf numFmtId="180" fontId="42" fillId="0" borderId="1" xfId="0" applyNumberFormat="1" applyFont="1" applyFill="1" applyBorder="1" applyAlignment="1">
      <alignment horizontal="center" vertical="center"/>
    </xf>
    <xf numFmtId="0" fontId="42" fillId="0" borderId="2" xfId="0" applyNumberFormat="1" applyFont="1" applyFill="1" applyBorder="1" applyAlignment="1" applyProtection="1">
      <alignment vertical="center"/>
    </xf>
    <xf numFmtId="0" fontId="42" fillId="0" borderId="1" xfId="0" applyNumberFormat="1" applyFont="1" applyFill="1" applyBorder="1" applyAlignment="1" applyProtection="1">
      <alignment vertical="center"/>
    </xf>
    <xf numFmtId="180" fontId="43" fillId="0" borderId="6" xfId="0" applyNumberFormat="1" applyFont="1" applyFill="1" applyBorder="1" applyAlignment="1" applyProtection="1">
      <alignment horizontal="right" vertical="center"/>
    </xf>
    <xf numFmtId="0" fontId="42" fillId="0" borderId="1" xfId="0" applyNumberFormat="1" applyFont="1" applyFill="1" applyBorder="1" applyAlignment="1" applyProtection="1">
      <alignment horizontal="left" vertical="center"/>
    </xf>
    <xf numFmtId="180" fontId="42" fillId="0" borderId="1" xfId="0" applyNumberFormat="1" applyFont="1" applyFill="1" applyBorder="1" applyAlignment="1" applyProtection="1">
      <alignment horizontal="right" vertical="center"/>
    </xf>
    <xf numFmtId="0" fontId="44" fillId="0" borderId="1" xfId="0" applyNumberFormat="1" applyFont="1" applyFill="1" applyBorder="1" applyAlignment="1" applyProtection="1">
      <alignment horizontal="left" vertical="center"/>
    </xf>
    <xf numFmtId="180" fontId="44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76" fontId="46" fillId="0" borderId="0" xfId="0" applyNumberFormat="1" applyFont="1" applyFill="1" applyBorder="1" applyAlignment="1">
      <alignment horizontal="right" vertical="center"/>
    </xf>
    <xf numFmtId="0" fontId="42" fillId="0" borderId="11" xfId="0" applyFont="1" applyFill="1" applyBorder="1" applyAlignment="1">
      <alignment horizontal="center" vertical="center" wrapText="1"/>
    </xf>
    <xf numFmtId="176" fontId="42" fillId="0" borderId="11" xfId="0" applyNumberFormat="1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176" fontId="49" fillId="0" borderId="11" xfId="0" applyNumberFormat="1" applyFont="1" applyFill="1" applyBorder="1" applyAlignment="1">
      <alignment horizontal="center" vertical="center" shrinkToFit="1"/>
    </xf>
    <xf numFmtId="1" fontId="50" fillId="0" borderId="11" xfId="0" applyNumberFormat="1" applyFont="1" applyFill="1" applyBorder="1" applyAlignment="1">
      <alignment horizontal="left" vertical="center" shrinkToFit="1"/>
    </xf>
    <xf numFmtId="0" fontId="42" fillId="0" borderId="11" xfId="0" applyFont="1" applyFill="1" applyBorder="1" applyAlignment="1">
      <alignment horizontal="left" vertical="center" wrapText="1"/>
    </xf>
    <xf numFmtId="176" fontId="50" fillId="0" borderId="11" xfId="0" applyNumberFormat="1" applyFont="1" applyFill="1" applyBorder="1" applyAlignment="1">
      <alignment horizontal="center" vertical="center" shrinkToFit="1"/>
    </xf>
    <xf numFmtId="0" fontId="44" fillId="0" borderId="11" xfId="0" applyFont="1" applyFill="1" applyBorder="1" applyAlignment="1">
      <alignment horizontal="left" vertical="center" wrapText="1"/>
    </xf>
    <xf numFmtId="176" fontId="51" fillId="0" borderId="11" xfId="0" applyNumberFormat="1" applyFont="1" applyFill="1" applyBorder="1" applyAlignment="1">
      <alignment horizontal="center" vertical="center" shrinkToFit="1"/>
    </xf>
    <xf numFmtId="176" fontId="47" fillId="0" borderId="11" xfId="0" applyNumberFormat="1" applyFont="1" applyFill="1" applyBorder="1" applyAlignment="1">
      <alignment horizontal="center" vertical="center" wrapText="1"/>
    </xf>
    <xf numFmtId="1" fontId="51" fillId="0" borderId="11" xfId="0" applyNumberFormat="1" applyFont="1" applyFill="1" applyBorder="1" applyAlignment="1">
      <alignment horizontal="left" vertical="center" shrinkToFit="1"/>
    </xf>
    <xf numFmtId="1" fontId="51" fillId="0" borderId="12" xfId="0" applyNumberFormat="1" applyFont="1" applyFill="1" applyBorder="1" applyAlignment="1">
      <alignment horizontal="left" vertical="center" shrinkToFit="1"/>
    </xf>
    <xf numFmtId="0" fontId="44" fillId="0" borderId="12" xfId="0" applyFont="1" applyFill="1" applyBorder="1" applyAlignment="1">
      <alignment horizontal="left" vertical="center" wrapText="1"/>
    </xf>
    <xf numFmtId="176" fontId="51" fillId="0" borderId="12" xfId="0" applyNumberFormat="1" applyFont="1" applyFill="1" applyBorder="1" applyAlignment="1">
      <alignment horizontal="center" vertical="center" shrinkToFit="1"/>
    </xf>
    <xf numFmtId="0" fontId="52" fillId="0" borderId="1" xfId="0" applyFont="1" applyFill="1" applyBorder="1" applyAlignment="1">
      <alignment horizontal="left" vertical="center"/>
    </xf>
    <xf numFmtId="176" fontId="52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176" fontId="47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176" fontId="53" fillId="0" borderId="0" xfId="0" applyNumberFormat="1" applyFont="1" applyFill="1" applyAlignment="1">
      <alignment horizontal="center" vertical="center"/>
    </xf>
    <xf numFmtId="176" fontId="53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horizontal="left" vertical="center"/>
    </xf>
    <xf numFmtId="176" fontId="34" fillId="0" borderId="0" xfId="0" applyNumberFormat="1" applyFont="1" applyFill="1" applyAlignment="1">
      <alignment horizontal="right" vertical="center"/>
    </xf>
    <xf numFmtId="0" fontId="42" fillId="0" borderId="1" xfId="0" applyNumberFormat="1" applyFont="1" applyFill="1" applyBorder="1" applyAlignment="1" applyProtection="1">
      <alignment horizontal="center" vertical="center"/>
    </xf>
    <xf numFmtId="176" fontId="42" fillId="0" borderId="1" xfId="0" applyNumberFormat="1" applyFont="1" applyFill="1" applyBorder="1" applyAlignment="1" applyProtection="1">
      <alignment horizontal="center" vertical="center"/>
    </xf>
    <xf numFmtId="0" fontId="44" fillId="0" borderId="11" xfId="0" applyFont="1" applyFill="1" applyBorder="1" applyAlignment="1">
      <alignment horizontal="left" vertical="top" wrapText="1"/>
    </xf>
    <xf numFmtId="176" fontId="44" fillId="0" borderId="11" xfId="0" applyNumberFormat="1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 applyProtection="1">
      <alignment horizontal="left" vertical="center"/>
    </xf>
    <xf numFmtId="176" fontId="43" fillId="0" borderId="1" xfId="0" applyNumberFormat="1" applyFont="1" applyFill="1" applyBorder="1" applyAlignment="1" applyProtection="1">
      <alignment horizontal="center" vertical="center"/>
    </xf>
    <xf numFmtId="176" fontId="44" fillId="0" borderId="1" xfId="0" applyNumberFormat="1" applyFont="1" applyFill="1" applyBorder="1" applyAlignment="1" applyProtection="1">
      <alignment horizontal="center" vertical="center"/>
    </xf>
    <xf numFmtId="0" fontId="48" fillId="0" borderId="1" xfId="0" applyNumberFormat="1" applyFont="1" applyFill="1" applyBorder="1" applyAlignment="1" applyProtection="1">
      <alignment horizontal="left" vertical="center"/>
    </xf>
    <xf numFmtId="0" fontId="42" fillId="0" borderId="2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center" vertical="center"/>
    </xf>
    <xf numFmtId="0" fontId="3" fillId="0" borderId="0" xfId="49" applyFont="1" applyAlignment="1">
      <alignment vertical="center"/>
    </xf>
    <xf numFmtId="181" fontId="3" fillId="0" borderId="0" xfId="49" applyNumberFormat="1" applyFont="1" applyFill="1" applyAlignment="1">
      <alignment vertical="center"/>
    </xf>
    <xf numFmtId="181" fontId="3" fillId="0" borderId="0" xfId="49" applyNumberFormat="1" applyFont="1" applyFill="1" applyAlignment="1">
      <alignment horizontal="right" vertical="center"/>
    </xf>
    <xf numFmtId="0" fontId="4" fillId="0" borderId="1" xfId="49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indent="1"/>
    </xf>
    <xf numFmtId="176" fontId="9" fillId="0" borderId="1" xfId="0" applyNumberFormat="1" applyFont="1" applyFill="1" applyBorder="1" applyAlignment="1">
      <alignment horizontal="center" vertical="center"/>
    </xf>
    <xf numFmtId="9" fontId="9" fillId="0" borderId="1" xfId="49" applyNumberFormat="1" applyFont="1" applyFill="1" applyBorder="1" applyAlignment="1">
      <alignment horizontal="center" vertical="center" wrapText="1"/>
    </xf>
    <xf numFmtId="10" fontId="9" fillId="0" borderId="1" xfId="3" applyNumberFormat="1" applyFont="1" applyFill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7" fillId="0" borderId="1" xfId="49" applyNumberFormat="1" applyFont="1" applyFill="1" applyBorder="1" applyAlignment="1">
      <alignment horizontal="center" vertical="center" wrapText="1"/>
    </xf>
    <xf numFmtId="10" fontId="17" fillId="0" borderId="1" xfId="3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0" fontId="54" fillId="0" borderId="0" xfId="0" applyFont="1" applyFill="1" applyAlignment="1">
      <alignment vertical="top" wrapText="1"/>
    </xf>
    <xf numFmtId="0" fontId="55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vertical="top" wrapText="1"/>
    </xf>
    <xf numFmtId="0" fontId="56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top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left" vertical="center" wrapText="1" indent="1"/>
    </xf>
    <xf numFmtId="0" fontId="58" fillId="0" borderId="1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left" vertical="center" wrapText="1"/>
    </xf>
    <xf numFmtId="3" fontId="59" fillId="0" borderId="13" xfId="0" applyNumberFormat="1" applyFont="1" applyFill="1" applyBorder="1" applyAlignment="1">
      <alignment horizontal="center" vertical="center" shrinkToFit="1"/>
    </xf>
    <xf numFmtId="10" fontId="59" fillId="0" borderId="13" xfId="0" applyNumberFormat="1" applyFont="1" applyFill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3" fontId="61" fillId="0" borderId="11" xfId="0" applyNumberFormat="1" applyFont="1" applyFill="1" applyBorder="1" applyAlignment="1">
      <alignment horizontal="center" vertical="center" shrinkToFit="1"/>
    </xf>
    <xf numFmtId="10" fontId="61" fillId="0" borderId="11" xfId="0" applyNumberFormat="1" applyFont="1" applyFill="1" applyBorder="1" applyAlignment="1">
      <alignment horizontal="center" vertical="center" shrinkToFit="1"/>
    </xf>
    <xf numFmtId="0" fontId="62" fillId="0" borderId="11" xfId="0" applyFont="1" applyFill="1" applyBorder="1" applyAlignment="1">
      <alignment horizontal="center" vertical="center" wrapText="1"/>
    </xf>
    <xf numFmtId="1" fontId="61" fillId="0" borderId="11" xfId="0" applyNumberFormat="1" applyFont="1" applyFill="1" applyBorder="1" applyAlignment="1">
      <alignment horizontal="center" vertical="center" shrinkToFit="1"/>
    </xf>
    <xf numFmtId="0" fontId="57" fillId="0" borderId="11" xfId="0" applyFont="1" applyFill="1" applyBorder="1" applyAlignment="1">
      <alignment horizontal="left" vertical="center" wrapText="1"/>
    </xf>
    <xf numFmtId="3" fontId="63" fillId="0" borderId="11" xfId="0" applyNumberFormat="1" applyFont="1" applyFill="1" applyBorder="1" applyAlignment="1">
      <alignment horizontal="center" vertical="center" shrinkToFit="1"/>
    </xf>
    <xf numFmtId="10" fontId="63" fillId="0" borderId="11" xfId="0" applyNumberFormat="1" applyFont="1" applyFill="1" applyBorder="1" applyAlignment="1">
      <alignment horizontal="center" vertical="center" shrinkToFit="1"/>
    </xf>
    <xf numFmtId="0" fontId="64" fillId="0" borderId="11" xfId="0" applyFont="1" applyFill="1" applyBorder="1" applyAlignment="1">
      <alignment horizontal="left" vertical="center" wrapText="1"/>
    </xf>
    <xf numFmtId="0" fontId="62" fillId="0" borderId="11" xfId="0" applyFont="1" applyFill="1" applyBorder="1" applyAlignment="1">
      <alignment horizontal="left" vertical="center" wrapText="1"/>
    </xf>
    <xf numFmtId="0" fontId="65" fillId="0" borderId="11" xfId="0" applyFont="1" applyFill="1" applyBorder="1" applyAlignment="1">
      <alignment vertical="center" wrapText="1"/>
    </xf>
    <xf numFmtId="3" fontId="59" fillId="0" borderId="11" xfId="0" applyNumberFormat="1" applyFont="1" applyFill="1" applyBorder="1" applyAlignment="1">
      <alignment horizontal="center" vertical="center" shrinkToFit="1"/>
    </xf>
    <xf numFmtId="10" fontId="59" fillId="0" borderId="11" xfId="0" applyNumberFormat="1" applyFont="1" applyFill="1" applyBorder="1" applyAlignment="1">
      <alignment horizontal="center" vertical="center" shrinkToFit="1"/>
    </xf>
    <xf numFmtId="0" fontId="66" fillId="0" borderId="11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horizontal="right" vertical="center"/>
    </xf>
    <xf numFmtId="176" fontId="34" fillId="0" borderId="0" xfId="0" applyNumberFormat="1" applyFont="1" applyFill="1" applyBorder="1" applyAlignment="1" applyProtection="1">
      <alignment horizontal="center" vertical="center"/>
    </xf>
    <xf numFmtId="176" fontId="44" fillId="0" borderId="4" xfId="0" applyNumberFormat="1" applyFont="1" applyFill="1" applyBorder="1" applyAlignment="1" applyProtection="1">
      <alignment horizontal="center" vertical="center"/>
    </xf>
    <xf numFmtId="0" fontId="44" fillId="0" borderId="2" xfId="0" applyNumberFormat="1" applyFont="1" applyFill="1" applyBorder="1" applyAlignment="1" applyProtection="1">
      <alignment horizontal="left" vertical="center"/>
    </xf>
    <xf numFmtId="176" fontId="44" fillId="0" borderId="6" xfId="0" applyNumberFormat="1" applyFont="1" applyFill="1" applyBorder="1" applyAlignment="1" applyProtection="1">
      <alignment horizontal="center" vertical="center"/>
    </xf>
    <xf numFmtId="0" fontId="44" fillId="0" borderId="1" xfId="0" applyNumberFormat="1" applyFont="1" applyFill="1" applyBorder="1" applyAlignment="1" applyProtection="1">
      <alignment vertical="center"/>
    </xf>
    <xf numFmtId="176" fontId="42" fillId="0" borderId="4" xfId="0" applyNumberFormat="1" applyFont="1" applyFill="1" applyBorder="1" applyAlignment="1" applyProtection="1">
      <alignment horizontal="center" vertical="center"/>
    </xf>
    <xf numFmtId="0" fontId="67" fillId="0" borderId="0" xfId="0" applyFont="1" applyFill="1" applyBorder="1" applyAlignment="1">
      <alignment horizontal="left" vertical="top" wrapText="1" indent="1"/>
    </xf>
    <xf numFmtId="176" fontId="67" fillId="0" borderId="0" xfId="0" applyNumberFormat="1" applyFont="1" applyFill="1" applyBorder="1" applyAlignment="1">
      <alignment horizontal="left" vertical="top" wrapText="1" indent="1"/>
    </xf>
    <xf numFmtId="176" fontId="57" fillId="0" borderId="12" xfId="0" applyNumberFormat="1" applyFont="1" applyFill="1" applyBorder="1" applyAlignment="1">
      <alignment horizontal="center" vertical="center" wrapText="1"/>
    </xf>
    <xf numFmtId="176" fontId="57" fillId="0" borderId="14" xfId="0" applyNumberFormat="1" applyFont="1" applyFill="1" applyBorder="1" applyAlignment="1">
      <alignment horizontal="center" vertical="top" wrapText="1"/>
    </xf>
    <xf numFmtId="176" fontId="57" fillId="0" borderId="15" xfId="0" applyNumberFormat="1" applyFont="1" applyFill="1" applyBorder="1" applyAlignment="1">
      <alignment horizontal="center" vertical="top" wrapText="1"/>
    </xf>
    <xf numFmtId="0" fontId="57" fillId="0" borderId="12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left" vertical="center" wrapText="1" indent="1"/>
    </xf>
    <xf numFmtId="176" fontId="52" fillId="0" borderId="13" xfId="0" applyNumberFormat="1" applyFont="1" applyFill="1" applyBorder="1" applyAlignment="1">
      <alignment horizontal="center" vertical="center" wrapText="1"/>
    </xf>
    <xf numFmtId="176" fontId="57" fillId="0" borderId="11" xfId="0" applyNumberFormat="1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left" vertical="center" wrapText="1" indent="1"/>
    </xf>
    <xf numFmtId="176" fontId="61" fillId="0" borderId="11" xfId="0" applyNumberFormat="1" applyFont="1" applyFill="1" applyBorder="1" applyAlignment="1">
      <alignment horizontal="center" vertical="center" shrinkToFi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 wrapText="1"/>
    </xf>
    <xf numFmtId="176" fontId="69" fillId="0" borderId="11" xfId="0" applyNumberFormat="1" applyFont="1" applyFill="1" applyBorder="1" applyAlignment="1">
      <alignment horizontal="center" vertical="center" shrinkToFit="1"/>
    </xf>
    <xf numFmtId="10" fontId="70" fillId="0" borderId="1" xfId="0" applyNumberFormat="1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left" wrapText="1"/>
    </xf>
    <xf numFmtId="0" fontId="71" fillId="0" borderId="0" xfId="0" applyFont="1" applyFill="1" applyBorder="1" applyAlignment="1"/>
    <xf numFmtId="0" fontId="71" fillId="2" borderId="0" xfId="0" applyFont="1" applyFill="1" applyBorder="1" applyAlignment="1"/>
    <xf numFmtId="0" fontId="22" fillId="2" borderId="0" xfId="0" applyFont="1" applyFill="1" applyBorder="1" applyAlignment="1"/>
    <xf numFmtId="182" fontId="4" fillId="0" borderId="1" xfId="0" applyNumberFormat="1" applyFont="1" applyFill="1" applyBorder="1" applyAlignment="1" applyProtection="1">
      <alignment vertical="center"/>
      <protection locked="0"/>
    </xf>
    <xf numFmtId="176" fontId="72" fillId="0" borderId="1" xfId="0" applyNumberFormat="1" applyFont="1" applyFill="1" applyBorder="1" applyAlignment="1">
      <alignment horizontal="center" vertical="center" wrapText="1"/>
    </xf>
    <xf numFmtId="10" fontId="72" fillId="0" borderId="1" xfId="0" applyNumberFormat="1" applyFont="1" applyFill="1" applyBorder="1" applyAlignment="1">
      <alignment horizontal="center" vertical="center" wrapText="1"/>
    </xf>
    <xf numFmtId="182" fontId="73" fillId="0" borderId="1" xfId="0" applyNumberFormat="1" applyFont="1" applyFill="1" applyBorder="1" applyAlignment="1" applyProtection="1">
      <alignment horizontal="center" vertical="center"/>
      <protection locked="0"/>
    </xf>
    <xf numFmtId="182" fontId="9" fillId="0" borderId="1" xfId="0" applyNumberFormat="1" applyFont="1" applyFill="1" applyBorder="1" applyAlignment="1" applyProtection="1">
      <alignment horizontal="left" vertical="center" indent="3"/>
      <protection locked="0"/>
    </xf>
    <xf numFmtId="176" fontId="9" fillId="0" borderId="1" xfId="50" applyNumberFormat="1" applyFont="1" applyFill="1" applyBorder="1" applyAlignment="1" applyProtection="1">
      <alignment horizontal="center" vertical="center"/>
    </xf>
    <xf numFmtId="182" fontId="9" fillId="0" borderId="1" xfId="0" applyNumberFormat="1" applyFont="1" applyFill="1" applyBorder="1" applyAlignment="1" applyProtection="1">
      <alignment horizontal="center" vertical="center"/>
      <protection locked="0"/>
    </xf>
    <xf numFmtId="18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182" fontId="4" fillId="0" borderId="1" xfId="0" applyNumberFormat="1" applyFont="1" applyFill="1" applyBorder="1" applyAlignment="1" applyProtection="1">
      <alignment horizontal="center" vertical="center"/>
      <protection locked="0"/>
    </xf>
    <xf numFmtId="182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182" fontId="9" fillId="2" borderId="1" xfId="0" applyNumberFormat="1" applyFont="1" applyFill="1" applyBorder="1" applyAlignment="1" applyProtection="1">
      <alignment horizontal="left" vertical="center" indent="3"/>
      <protection locked="0"/>
    </xf>
    <xf numFmtId="176" fontId="13" fillId="2" borderId="1" xfId="0" applyNumberFormat="1" applyFont="1" applyFill="1" applyBorder="1" applyAlignment="1">
      <alignment horizontal="center" vertical="center" wrapText="1"/>
    </xf>
    <xf numFmtId="18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82" fontId="4" fillId="2" borderId="1" xfId="0" applyNumberFormat="1" applyFont="1" applyFill="1" applyBorder="1" applyAlignment="1" applyProtection="1">
      <alignment horizontal="center" vertical="center"/>
      <protection locked="0"/>
    </xf>
    <xf numFmtId="176" fontId="72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74" fillId="0" borderId="0" xfId="0" applyFont="1" applyFill="1" applyBorder="1" applyAlignment="1"/>
    <xf numFmtId="0" fontId="75" fillId="0" borderId="0" xfId="0" applyFont="1" applyFill="1" applyBorder="1" applyAlignment="1">
      <alignment horizontal="left" vertical="top" wrapText="1" indent="2"/>
    </xf>
    <xf numFmtId="0" fontId="76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 wrapText="1" indent="7"/>
    </xf>
    <xf numFmtId="0" fontId="77" fillId="0" borderId="0" xfId="0" applyFont="1" applyFill="1" applyAlignment="1">
      <alignment horizontal="center" vertical="top" wrapText="1"/>
    </xf>
    <xf numFmtId="0" fontId="78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预算" xfId="49"/>
    <cellStyle name="3232" xfId="50"/>
    <cellStyle name="常规 4" xfId="51"/>
    <cellStyle name="常规 2" xfId="52"/>
    <cellStyle name="常规_8月财政收入测算表1" xfId="53"/>
  </cellStyles>
  <tableStyles count="0" defaultTableStyle="TableStyleMedium9" defaultPivotStyle="PivotStyleLight16"/>
  <colors>
    <mruColors>
      <color rgb="00DAE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DOCUME~1\ADMINI~1\LOCALS~1\Temp\Rar$DI00.859\2012&#32769;&#21306;\2012-2014&#24180;&#38485;&#35199;&#30465;&#32769;&#21306;&#21439;&#35268;&#21010;&#27719;&#24635;&#34920;(&#33258;&#2999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2015&#24180;&#39044;&#31639;(4)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Documents%20and%20Settings\Administrator.MICROSOF-2071D6\&#26700;&#38754;\2015&#24180;&#20915;&#31639;\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规划汇总表"/>
      <sheetName val="0000000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全年任务"/>
      <sheetName val="收入计划"/>
      <sheetName val="2014预算汇总"/>
      <sheetName val="2015预算汇总"/>
      <sheetName val="2014决算"/>
      <sheetName val="2015预算"/>
      <sheetName val="基金预算"/>
      <sheetName val="基金决算"/>
      <sheetName val="2015人员经费"/>
      <sheetName val="公用新增"/>
      <sheetName val="公用变动"/>
      <sheetName val="2014XZMX"/>
      <sheetName val="Sheet14 (2)"/>
      <sheetName val="2015XZMX"/>
      <sheetName val="Sheet14"/>
      <sheetName val="2014公共预算预算测算表"/>
    </sheetNames>
    <definedNames>
      <definedName name="Module.Prix_SMC" sheetId="7"/>
      <definedName name="Prix_SMC" sheetId="7"/>
      <definedName name="巫云楚雨" sheetId="7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G3" sqref="G3"/>
    </sheetView>
  </sheetViews>
  <sheetFormatPr defaultColWidth="9" defaultRowHeight="12.75" outlineLevelRow="3"/>
  <cols>
    <col min="1" max="1" width="153" customWidth="1"/>
  </cols>
  <sheetData>
    <row r="1" ht="17.25" customHeight="1" spans="1:1">
      <c r="A1" s="356" t="s">
        <v>0</v>
      </c>
    </row>
    <row r="2" ht="198" customHeight="1" spans="1:1">
      <c r="A2" s="357" t="s">
        <v>1</v>
      </c>
    </row>
    <row r="3" ht="114.25" customHeight="1" spans="1:1">
      <c r="A3" s="357"/>
    </row>
    <row r="4" ht="45" customHeight="1" spans="1:1">
      <c r="A4" s="358" t="s">
        <v>2</v>
      </c>
    </row>
  </sheetData>
  <mergeCells count="1">
    <mergeCell ref="A2:A3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autoPageBreaks="0"/>
  </sheetPr>
  <dimension ref="A1:C68"/>
  <sheetViews>
    <sheetView showZeros="0" view="pageBreakPreview" zoomScaleNormal="100" topLeftCell="A55" workbookViewId="0">
      <selection activeCell="B55" sqref="B55"/>
    </sheetView>
  </sheetViews>
  <sheetFormatPr defaultColWidth="11.8333333333333" defaultRowHeight="14.25" outlineLevelCol="2"/>
  <cols>
    <col min="1" max="1" width="20.3333333333333" style="2" customWidth="1"/>
    <col min="2" max="2" width="58" style="2" customWidth="1"/>
    <col min="3" max="3" width="23.3333333333333" style="208" customWidth="1"/>
    <col min="4" max="16384" width="11.8333333333333" style="183"/>
  </cols>
  <sheetData>
    <row r="1" ht="49" customHeight="1" spans="1:3">
      <c r="A1" s="209" t="s">
        <v>2194</v>
      </c>
      <c r="B1" s="209"/>
      <c r="C1" s="209"/>
    </row>
    <row r="2" s="2" customFormat="1" ht="20.1" customHeight="1" spans="1:3">
      <c r="A2" s="210" t="s">
        <v>2195</v>
      </c>
      <c r="C2" s="211" t="s">
        <v>70</v>
      </c>
    </row>
    <row r="3" ht="23.1" customHeight="1" spans="1:3">
      <c r="A3" s="212" t="s">
        <v>71</v>
      </c>
      <c r="B3" s="213" t="s">
        <v>72</v>
      </c>
      <c r="C3" s="214" t="s">
        <v>14</v>
      </c>
    </row>
    <row r="4" ht="23.1" customHeight="1" spans="1:3">
      <c r="A4" s="215"/>
      <c r="B4" s="216" t="s">
        <v>2149</v>
      </c>
      <c r="C4" s="217">
        <f>C5+C10+C21+C29+C36+C40+C43+C47+C50+C56+C59+C64</f>
        <v>159963</v>
      </c>
    </row>
    <row r="5" ht="23.1" customHeight="1" spans="1:3">
      <c r="A5" s="218">
        <v>501</v>
      </c>
      <c r="B5" s="218" t="s">
        <v>2150</v>
      </c>
      <c r="C5" s="219">
        <f>SUM(C6:C9)</f>
        <v>46725</v>
      </c>
    </row>
    <row r="6" ht="23.1" customHeight="1" spans="1:3">
      <c r="A6" s="220">
        <v>50101</v>
      </c>
      <c r="B6" s="220" t="s">
        <v>2151</v>
      </c>
      <c r="C6" s="221">
        <v>36578</v>
      </c>
    </row>
    <row r="7" ht="23.1" customHeight="1" spans="1:3">
      <c r="A7" s="220">
        <v>50102</v>
      </c>
      <c r="B7" s="220" t="s">
        <v>2152</v>
      </c>
      <c r="C7" s="221">
        <v>3974</v>
      </c>
    </row>
    <row r="8" ht="23.1" customHeight="1" spans="1:3">
      <c r="A8" s="220">
        <v>50103</v>
      </c>
      <c r="B8" s="220" t="s">
        <v>2153</v>
      </c>
      <c r="C8" s="221">
        <v>2409</v>
      </c>
    </row>
    <row r="9" ht="23.1" customHeight="1" spans="1:3">
      <c r="A9" s="220">
        <v>50199</v>
      </c>
      <c r="B9" s="220" t="s">
        <v>2154</v>
      </c>
      <c r="C9" s="221">
        <v>3764</v>
      </c>
    </row>
    <row r="10" ht="23.1" customHeight="1" spans="1:3">
      <c r="A10" s="218">
        <v>502</v>
      </c>
      <c r="B10" s="218" t="s">
        <v>2155</v>
      </c>
      <c r="C10" s="219">
        <f>SUM(C11:C20)</f>
        <v>14834</v>
      </c>
    </row>
    <row r="11" ht="23.1" customHeight="1" spans="1:3">
      <c r="A11" s="220">
        <v>50201</v>
      </c>
      <c r="B11" s="220" t="s">
        <v>2156</v>
      </c>
      <c r="C11" s="221">
        <v>13965</v>
      </c>
    </row>
    <row r="12" ht="23.1" customHeight="1" spans="1:3">
      <c r="A12" s="220">
        <v>50202</v>
      </c>
      <c r="B12" s="220" t="s">
        <v>2157</v>
      </c>
      <c r="C12" s="221">
        <v>80</v>
      </c>
    </row>
    <row r="13" ht="23.1" customHeight="1" spans="1:3">
      <c r="A13" s="220">
        <v>50203</v>
      </c>
      <c r="B13" s="220" t="s">
        <v>2158</v>
      </c>
      <c r="C13" s="221">
        <v>40</v>
      </c>
    </row>
    <row r="14" ht="23.1" customHeight="1" spans="1:3">
      <c r="A14" s="220">
        <v>50204</v>
      </c>
      <c r="B14" s="220" t="s">
        <v>2159</v>
      </c>
      <c r="C14" s="221">
        <v>0</v>
      </c>
    </row>
    <row r="15" ht="23.1" customHeight="1" spans="1:3">
      <c r="A15" s="220">
        <v>50205</v>
      </c>
      <c r="B15" s="220" t="s">
        <v>2160</v>
      </c>
      <c r="C15" s="221">
        <v>0</v>
      </c>
    </row>
    <row r="16" ht="23.1" customHeight="1" spans="1:3">
      <c r="A16" s="220">
        <v>50206</v>
      </c>
      <c r="B16" s="220" t="s">
        <v>2161</v>
      </c>
      <c r="C16" s="221">
        <v>273</v>
      </c>
    </row>
    <row r="17" ht="23.1" customHeight="1" spans="1:3">
      <c r="A17" s="220">
        <v>50207</v>
      </c>
      <c r="B17" s="220" t="s">
        <v>2162</v>
      </c>
      <c r="C17" s="221">
        <v>0</v>
      </c>
    </row>
    <row r="18" ht="23.1" customHeight="1" spans="1:3">
      <c r="A18" s="220">
        <v>50208</v>
      </c>
      <c r="B18" s="220" t="s">
        <v>2163</v>
      </c>
      <c r="C18" s="221">
        <v>476</v>
      </c>
    </row>
    <row r="19" ht="23.1" customHeight="1" spans="1:3">
      <c r="A19" s="220">
        <v>50209</v>
      </c>
      <c r="B19" s="220" t="s">
        <v>2164</v>
      </c>
      <c r="C19" s="221">
        <v>0</v>
      </c>
    </row>
    <row r="20" ht="23.1" customHeight="1" spans="1:3">
      <c r="A20" s="220">
        <v>50299</v>
      </c>
      <c r="B20" s="220" t="s">
        <v>2165</v>
      </c>
      <c r="C20" s="221">
        <v>0</v>
      </c>
    </row>
    <row r="21" ht="23.1" customHeight="1" spans="1:3">
      <c r="A21" s="218">
        <v>503</v>
      </c>
      <c r="B21" s="218" t="s">
        <v>2166</v>
      </c>
      <c r="C21" s="219">
        <f>SUM(C22:C28)</f>
        <v>13296</v>
      </c>
    </row>
    <row r="22" ht="23.1" customHeight="1" spans="1:3">
      <c r="A22" s="220">
        <v>50301</v>
      </c>
      <c r="B22" s="220" t="s">
        <v>2167</v>
      </c>
      <c r="C22" s="221">
        <v>3604</v>
      </c>
    </row>
    <row r="23" ht="23.1" customHeight="1" spans="1:3">
      <c r="A23" s="220">
        <v>50302</v>
      </c>
      <c r="B23" s="220" t="s">
        <v>2168</v>
      </c>
      <c r="C23" s="221">
        <v>5218</v>
      </c>
    </row>
    <row r="24" ht="23.1" customHeight="1" spans="1:3">
      <c r="A24" s="220">
        <v>50303</v>
      </c>
      <c r="B24" s="220" t="s">
        <v>2169</v>
      </c>
      <c r="C24" s="221">
        <v>99</v>
      </c>
    </row>
    <row r="25" ht="23.1" customHeight="1" spans="1:3">
      <c r="A25" s="220">
        <v>50305</v>
      </c>
      <c r="B25" s="220" t="s">
        <v>2170</v>
      </c>
      <c r="C25" s="221">
        <v>0</v>
      </c>
    </row>
    <row r="26" ht="23.1" customHeight="1" spans="1:3">
      <c r="A26" s="220">
        <v>50306</v>
      </c>
      <c r="B26" s="220" t="s">
        <v>2171</v>
      </c>
      <c r="C26" s="221">
        <v>2189</v>
      </c>
    </row>
    <row r="27" ht="23.1" customHeight="1" spans="1:3">
      <c r="A27" s="220">
        <v>50307</v>
      </c>
      <c r="B27" s="220" t="s">
        <v>2172</v>
      </c>
      <c r="C27" s="221">
        <v>2186</v>
      </c>
    </row>
    <row r="28" ht="23.1" customHeight="1" spans="1:3">
      <c r="A28" s="220">
        <v>50399</v>
      </c>
      <c r="B28" s="220" t="s">
        <v>2173</v>
      </c>
      <c r="C28" s="221">
        <v>0</v>
      </c>
    </row>
    <row r="29" ht="23.1" customHeight="1" spans="1:3">
      <c r="A29" s="218">
        <v>504</v>
      </c>
      <c r="B29" s="218" t="s">
        <v>2174</v>
      </c>
      <c r="C29" s="219">
        <f>SUM(C30:C35)</f>
        <v>0</v>
      </c>
    </row>
    <row r="30" ht="23.1" customHeight="1" spans="1:3">
      <c r="A30" s="220">
        <v>50401</v>
      </c>
      <c r="B30" s="220" t="s">
        <v>2167</v>
      </c>
      <c r="C30" s="221"/>
    </row>
    <row r="31" ht="23.1" customHeight="1" spans="1:3">
      <c r="A31" s="220">
        <v>50402</v>
      </c>
      <c r="B31" s="220" t="s">
        <v>2168</v>
      </c>
      <c r="C31" s="221"/>
    </row>
    <row r="32" ht="23.1" customHeight="1" spans="1:3">
      <c r="A32" s="220">
        <v>50403</v>
      </c>
      <c r="B32" s="220" t="s">
        <v>2169</v>
      </c>
      <c r="C32" s="221"/>
    </row>
    <row r="33" ht="23.1" customHeight="1" spans="1:3">
      <c r="A33" s="220">
        <v>50404</v>
      </c>
      <c r="B33" s="220" t="s">
        <v>2171</v>
      </c>
      <c r="C33" s="221"/>
    </row>
    <row r="34" ht="23.1" customHeight="1" spans="1:3">
      <c r="A34" s="220">
        <v>50405</v>
      </c>
      <c r="B34" s="220" t="s">
        <v>2172</v>
      </c>
      <c r="C34" s="221"/>
    </row>
    <row r="35" ht="23.1" customHeight="1" spans="1:3">
      <c r="A35" s="220">
        <v>50499</v>
      </c>
      <c r="B35" s="220" t="s">
        <v>2173</v>
      </c>
      <c r="C35" s="221"/>
    </row>
    <row r="36" ht="23.1" customHeight="1" spans="1:3">
      <c r="A36" s="218">
        <v>505</v>
      </c>
      <c r="B36" s="218" t="s">
        <v>2175</v>
      </c>
      <c r="C36" s="219">
        <f>SUM(C37:C39)</f>
        <v>71192</v>
      </c>
    </row>
    <row r="37" ht="23.1" customHeight="1" spans="1:3">
      <c r="A37" s="220">
        <v>50501</v>
      </c>
      <c r="B37" s="220" t="s">
        <v>2176</v>
      </c>
      <c r="C37" s="221">
        <v>59927</v>
      </c>
    </row>
    <row r="38" ht="23.1" customHeight="1" spans="1:3">
      <c r="A38" s="220">
        <v>50502</v>
      </c>
      <c r="B38" s="220" t="s">
        <v>2177</v>
      </c>
      <c r="C38" s="221">
        <v>10864</v>
      </c>
    </row>
    <row r="39" ht="23.1" customHeight="1" spans="1:3">
      <c r="A39" s="220">
        <v>50599</v>
      </c>
      <c r="B39" s="220" t="s">
        <v>2178</v>
      </c>
      <c r="C39" s="221">
        <v>401</v>
      </c>
    </row>
    <row r="40" ht="23.1" customHeight="1" spans="1:3">
      <c r="A40" s="218">
        <v>506</v>
      </c>
      <c r="B40" s="218" t="s">
        <v>2196</v>
      </c>
      <c r="C40" s="219">
        <f>SUM(C41:C42)</f>
        <v>0</v>
      </c>
    </row>
    <row r="41" ht="23.1" customHeight="1" spans="1:3">
      <c r="A41" s="220">
        <v>50601</v>
      </c>
      <c r="B41" s="220" t="s">
        <v>2197</v>
      </c>
      <c r="C41" s="221"/>
    </row>
    <row r="42" ht="23.1" customHeight="1" spans="1:3">
      <c r="A42" s="220">
        <v>50602</v>
      </c>
      <c r="B42" s="220" t="s">
        <v>2198</v>
      </c>
      <c r="C42" s="221"/>
    </row>
    <row r="43" ht="23.1" customHeight="1" spans="1:3">
      <c r="A43" s="218">
        <v>507</v>
      </c>
      <c r="B43" s="218" t="s">
        <v>2179</v>
      </c>
      <c r="C43" s="219">
        <f>SUM(C44:C46)</f>
        <v>518</v>
      </c>
    </row>
    <row r="44" ht="23.1" customHeight="1" spans="1:3">
      <c r="A44" s="220">
        <v>50701</v>
      </c>
      <c r="B44" s="220" t="s">
        <v>2180</v>
      </c>
      <c r="C44" s="221">
        <v>518</v>
      </c>
    </row>
    <row r="45" ht="23.1" customHeight="1" spans="1:3">
      <c r="A45" s="220">
        <v>50702</v>
      </c>
      <c r="B45" s="220" t="s">
        <v>2199</v>
      </c>
      <c r="C45" s="221"/>
    </row>
    <row r="46" ht="23.1" customHeight="1" spans="1:3">
      <c r="A46" s="220">
        <v>50799</v>
      </c>
      <c r="B46" s="220" t="s">
        <v>2200</v>
      </c>
      <c r="C46" s="221">
        <f>SUBTOTAL(9,C47)</f>
        <v>0</v>
      </c>
    </row>
    <row r="47" ht="23.1" customHeight="1" spans="1:3">
      <c r="A47" s="218">
        <v>508</v>
      </c>
      <c r="B47" s="218" t="s">
        <v>2201</v>
      </c>
      <c r="C47" s="219">
        <f>SUM(C48:C49)</f>
        <v>0</v>
      </c>
    </row>
    <row r="48" ht="23.1" customHeight="1" spans="1:3">
      <c r="A48" s="220">
        <v>50801</v>
      </c>
      <c r="B48" s="220" t="s">
        <v>2202</v>
      </c>
      <c r="C48" s="221"/>
    </row>
    <row r="49" ht="23.1" customHeight="1" spans="1:3">
      <c r="A49" s="220">
        <v>50802</v>
      </c>
      <c r="B49" s="220" t="s">
        <v>2203</v>
      </c>
      <c r="C49" s="221"/>
    </row>
    <row r="50" ht="23.1" customHeight="1" spans="1:3">
      <c r="A50" s="218">
        <v>509</v>
      </c>
      <c r="B50" s="218" t="s">
        <v>2181</v>
      </c>
      <c r="C50" s="219">
        <f>SUM(C51:C55)</f>
        <v>11707</v>
      </c>
    </row>
    <row r="51" ht="23.1" customHeight="1" spans="1:3">
      <c r="A51" s="220">
        <v>50901</v>
      </c>
      <c r="B51" s="220" t="s">
        <v>2182</v>
      </c>
      <c r="C51" s="221">
        <v>7503</v>
      </c>
    </row>
    <row r="52" ht="23.1" customHeight="1" spans="1:3">
      <c r="A52" s="220">
        <v>50902</v>
      </c>
      <c r="B52" s="220" t="s">
        <v>2183</v>
      </c>
      <c r="C52" s="221">
        <v>0</v>
      </c>
    </row>
    <row r="53" ht="23.1" customHeight="1" spans="1:3">
      <c r="A53" s="220">
        <v>50903</v>
      </c>
      <c r="B53" s="220" t="s">
        <v>2184</v>
      </c>
      <c r="C53" s="221">
        <v>0</v>
      </c>
    </row>
    <row r="54" ht="23.1" customHeight="1" spans="1:3">
      <c r="A54" s="220">
        <v>50905</v>
      </c>
      <c r="B54" s="220" t="s">
        <v>2185</v>
      </c>
      <c r="C54" s="221">
        <v>503</v>
      </c>
    </row>
    <row r="55" ht="23.1" customHeight="1" spans="1:3">
      <c r="A55" s="220">
        <v>50999</v>
      </c>
      <c r="B55" s="220" t="s">
        <v>2186</v>
      </c>
      <c r="C55" s="221">
        <v>3701</v>
      </c>
    </row>
    <row r="56" ht="23.1" customHeight="1" spans="1:3">
      <c r="A56" s="218">
        <v>510</v>
      </c>
      <c r="B56" s="218" t="s">
        <v>2187</v>
      </c>
      <c r="C56" s="219">
        <f>SUM(C57:C58)</f>
        <v>0</v>
      </c>
    </row>
    <row r="57" ht="23.1" customHeight="1" spans="1:3">
      <c r="A57" s="220">
        <v>51002</v>
      </c>
      <c r="B57" s="220" t="s">
        <v>2188</v>
      </c>
      <c r="C57" s="221">
        <v>0</v>
      </c>
    </row>
    <row r="58" ht="23.1" customHeight="1" spans="1:3">
      <c r="A58" s="220">
        <v>51003</v>
      </c>
      <c r="B58" s="220" t="s">
        <v>464</v>
      </c>
      <c r="C58" s="221"/>
    </row>
    <row r="59" ht="23.1" customHeight="1" spans="1:3">
      <c r="A59" s="218">
        <v>511</v>
      </c>
      <c r="B59" s="218" t="s">
        <v>2190</v>
      </c>
      <c r="C59" s="219">
        <f>SUM(C60:C63)</f>
        <v>1691</v>
      </c>
    </row>
    <row r="60" ht="23.1" customHeight="1" spans="1:3">
      <c r="A60" s="220">
        <v>51101</v>
      </c>
      <c r="B60" s="220" t="s">
        <v>2191</v>
      </c>
      <c r="C60" s="221">
        <v>1683</v>
      </c>
    </row>
    <row r="61" ht="23.1" customHeight="1" spans="1:3">
      <c r="A61" s="220">
        <v>51102</v>
      </c>
      <c r="B61" s="220" t="s">
        <v>2204</v>
      </c>
      <c r="C61" s="221">
        <v>0</v>
      </c>
    </row>
    <row r="62" ht="23.1" customHeight="1" spans="1:3">
      <c r="A62" s="220">
        <v>51103</v>
      </c>
      <c r="B62" s="220" t="s">
        <v>2192</v>
      </c>
      <c r="C62" s="221">
        <v>8</v>
      </c>
    </row>
    <row r="63" ht="23.1" customHeight="1" spans="1:3">
      <c r="A63" s="220">
        <v>51104</v>
      </c>
      <c r="B63" s="220" t="s">
        <v>2193</v>
      </c>
      <c r="C63" s="221">
        <v>0</v>
      </c>
    </row>
    <row r="64" ht="23.1" customHeight="1" spans="1:3">
      <c r="A64" s="218">
        <v>599</v>
      </c>
      <c r="B64" s="218" t="s">
        <v>2205</v>
      </c>
      <c r="C64" s="219">
        <f>SUM(C65:C68)</f>
        <v>0</v>
      </c>
    </row>
    <row r="65" ht="23.1" customHeight="1" spans="1:3">
      <c r="A65" s="220">
        <v>59906</v>
      </c>
      <c r="B65" s="220" t="s">
        <v>2206</v>
      </c>
      <c r="C65" s="221">
        <v>0</v>
      </c>
    </row>
    <row r="66" ht="23.1" customHeight="1" spans="1:3">
      <c r="A66" s="220">
        <v>59907</v>
      </c>
      <c r="B66" s="220" t="s">
        <v>2207</v>
      </c>
      <c r="C66" s="221">
        <v>0</v>
      </c>
    </row>
    <row r="67" ht="23.1" customHeight="1" spans="1:3">
      <c r="A67" s="220">
        <v>59908</v>
      </c>
      <c r="B67" s="220" t="s">
        <v>2208</v>
      </c>
      <c r="C67" s="221">
        <v>0</v>
      </c>
    </row>
    <row r="68" ht="23.1" customHeight="1" spans="1:3">
      <c r="A68" s="220">
        <v>59999</v>
      </c>
      <c r="B68" s="220" t="s">
        <v>937</v>
      </c>
      <c r="C68" s="221"/>
    </row>
  </sheetData>
  <autoFilter ref="A3:C68">
    <extLst/>
  </autoFilter>
  <mergeCells count="1">
    <mergeCell ref="A1:C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5"/>
  <sheetViews>
    <sheetView showZeros="0" view="pageBreakPreview" zoomScaleNormal="100" workbookViewId="0">
      <selection activeCell="A4" sqref="A4:D15"/>
    </sheetView>
  </sheetViews>
  <sheetFormatPr defaultColWidth="10.6666666666667" defaultRowHeight="14.25" outlineLevelCol="7"/>
  <cols>
    <col min="1" max="1" width="33.8333333333333" style="185" customWidth="1"/>
    <col min="2" max="2" width="16.1666666666667" style="17" customWidth="1"/>
    <col min="3" max="3" width="39.6666666666667" style="186" customWidth="1"/>
    <col min="4" max="4" width="13.6666666666667" style="17" customWidth="1"/>
    <col min="5" max="5" width="18" style="2"/>
    <col min="6" max="7" width="10.6666666666667" style="2"/>
    <col min="8" max="8" width="24.8333333333333" style="2" customWidth="1"/>
    <col min="9" max="16384" width="10.6666666666667" style="2"/>
  </cols>
  <sheetData>
    <row r="1" s="183" customFormat="1" ht="49" customHeight="1" spans="1:8">
      <c r="A1" s="4" t="s">
        <v>2209</v>
      </c>
      <c r="B1" s="4"/>
      <c r="C1" s="4"/>
      <c r="D1" s="4"/>
      <c r="E1" s="187"/>
      <c r="F1" s="187"/>
      <c r="G1" s="187"/>
      <c r="H1" s="202"/>
    </row>
    <row r="2" s="14" customFormat="1" ht="20.1" customHeight="1" spans="1:4">
      <c r="A2" s="188" t="s">
        <v>2210</v>
      </c>
      <c r="B2" s="19"/>
      <c r="C2" s="189"/>
      <c r="D2" s="109" t="s">
        <v>70</v>
      </c>
    </row>
    <row r="3" s="184" customFormat="1" ht="33.75" customHeight="1" spans="1:4">
      <c r="A3" s="8" t="s">
        <v>2211</v>
      </c>
      <c r="B3" s="53" t="s">
        <v>2212</v>
      </c>
      <c r="C3" s="53" t="s">
        <v>2211</v>
      </c>
      <c r="D3" s="53" t="s">
        <v>2212</v>
      </c>
    </row>
    <row r="4" ht="23.1" customHeight="1" spans="1:4">
      <c r="A4" s="190" t="s">
        <v>2213</v>
      </c>
      <c r="B4" s="155">
        <v>5160</v>
      </c>
      <c r="C4" s="191" t="s">
        <v>2214</v>
      </c>
      <c r="D4" s="155">
        <v>331562</v>
      </c>
    </row>
    <row r="5" ht="23.1" customHeight="1" spans="1:4">
      <c r="A5" s="190" t="s">
        <v>2215</v>
      </c>
      <c r="B5" s="155">
        <v>359184</v>
      </c>
      <c r="C5" s="191" t="s">
        <v>2216</v>
      </c>
      <c r="D5" s="155">
        <v>2099</v>
      </c>
    </row>
    <row r="6" ht="23.1" customHeight="1" spans="1:4">
      <c r="A6" s="190" t="s">
        <v>2217</v>
      </c>
      <c r="B6" s="155">
        <v>7254</v>
      </c>
      <c r="C6" s="191" t="s">
        <v>2218</v>
      </c>
      <c r="D6" s="155">
        <v>73100</v>
      </c>
    </row>
    <row r="7" ht="23.1" customHeight="1" spans="1:4">
      <c r="A7" s="190" t="s">
        <v>2219</v>
      </c>
      <c r="B7" s="155">
        <v>5769</v>
      </c>
      <c r="C7" s="191" t="s">
        <v>2220</v>
      </c>
      <c r="D7" s="155">
        <v>520</v>
      </c>
    </row>
    <row r="8" ht="23.1" customHeight="1" spans="1:5">
      <c r="A8" s="190" t="s">
        <v>2221</v>
      </c>
      <c r="B8" s="155">
        <v>32815</v>
      </c>
      <c r="C8" s="191" t="s">
        <v>2222</v>
      </c>
      <c r="D8" s="155">
        <v>26</v>
      </c>
      <c r="E8" s="203"/>
    </row>
    <row r="9" s="2" customFormat="1" ht="23.1" customHeight="1" spans="1:4">
      <c r="A9" s="151" t="s">
        <v>2223</v>
      </c>
      <c r="B9" s="155">
        <v>2878</v>
      </c>
      <c r="C9" s="191"/>
      <c r="D9" s="154"/>
    </row>
    <row r="10" s="2" customFormat="1" ht="23.1" customHeight="1" spans="1:4">
      <c r="A10" s="204"/>
      <c r="B10" s="155"/>
      <c r="C10" s="194"/>
      <c r="D10" s="154"/>
    </row>
    <row r="11" s="184" customFormat="1" ht="23.1" customHeight="1" spans="1:5">
      <c r="A11" s="195" t="s">
        <v>2224</v>
      </c>
      <c r="B11" s="159">
        <f>SUM(B4:B9)</f>
        <v>413060</v>
      </c>
      <c r="C11" s="196" t="s">
        <v>2225</v>
      </c>
      <c r="D11" s="159">
        <f>SUM(D4:D8)</f>
        <v>407307</v>
      </c>
      <c r="E11" s="205"/>
    </row>
    <row r="12" s="184" customFormat="1" ht="23.1" customHeight="1" spans="1:5">
      <c r="A12" s="193"/>
      <c r="B12" s="206"/>
      <c r="C12" s="194" t="s">
        <v>2226</v>
      </c>
      <c r="D12" s="155">
        <f>B11-D11</f>
        <v>5753</v>
      </c>
      <c r="E12" s="205"/>
    </row>
    <row r="13" ht="23.1" customHeight="1" spans="1:4">
      <c r="A13" s="31"/>
      <c r="B13" s="207"/>
      <c r="C13" s="194" t="s">
        <v>2227</v>
      </c>
      <c r="D13" s="155"/>
    </row>
    <row r="14" ht="23.1" customHeight="1" spans="1:4">
      <c r="A14" s="31"/>
      <c r="B14" s="207"/>
      <c r="C14" s="194" t="s">
        <v>2228</v>
      </c>
      <c r="D14" s="206">
        <v>0</v>
      </c>
    </row>
    <row r="15" ht="23.1" customHeight="1" spans="1:4">
      <c r="A15" s="31"/>
      <c r="B15" s="207"/>
      <c r="C15" s="194" t="s">
        <v>2229</v>
      </c>
      <c r="D15" s="206"/>
    </row>
  </sheetData>
  <mergeCells count="1">
    <mergeCell ref="A1:D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14"/>
  <sheetViews>
    <sheetView showZeros="0" view="pageBreakPreview" zoomScaleNormal="100" workbookViewId="0">
      <selection activeCell="A4" sqref="A4:D13"/>
    </sheetView>
  </sheetViews>
  <sheetFormatPr defaultColWidth="10.6666666666667" defaultRowHeight="14.25"/>
  <cols>
    <col min="1" max="1" width="39" style="185" customWidth="1"/>
    <col min="2" max="2" width="13.5" style="17" customWidth="1"/>
    <col min="3" max="3" width="40" style="186" customWidth="1"/>
    <col min="4" max="4" width="13.3333333333333" style="17" customWidth="1"/>
    <col min="5" max="5" width="12.8333333333333" style="2"/>
    <col min="6" max="7" width="10.6666666666667" style="2"/>
    <col min="8" max="8" width="24.8333333333333" style="2" customWidth="1"/>
    <col min="9" max="16384" width="10.6666666666667" style="2"/>
  </cols>
  <sheetData>
    <row r="1" s="183" customFormat="1" ht="49" customHeight="1" spans="1:9">
      <c r="A1" s="4" t="s">
        <v>2230</v>
      </c>
      <c r="B1" s="4"/>
      <c r="C1" s="4"/>
      <c r="D1" s="4"/>
      <c r="E1" s="187"/>
      <c r="F1" s="187"/>
      <c r="G1" s="187"/>
      <c r="H1" s="187"/>
      <c r="I1" s="202"/>
    </row>
    <row r="2" s="14" customFormat="1" ht="20.1" customHeight="1" spans="1:4">
      <c r="A2" s="188" t="s">
        <v>2231</v>
      </c>
      <c r="B2" s="19"/>
      <c r="C2" s="189"/>
      <c r="D2" s="109" t="s">
        <v>70</v>
      </c>
    </row>
    <row r="3" s="184" customFormat="1" ht="33.75" customHeight="1" spans="1:4">
      <c r="A3" s="8" t="s">
        <v>2211</v>
      </c>
      <c r="B3" s="53" t="s">
        <v>2212</v>
      </c>
      <c r="C3" s="53" t="s">
        <v>2211</v>
      </c>
      <c r="D3" s="53" t="s">
        <v>2212</v>
      </c>
    </row>
    <row r="4" ht="23.1" customHeight="1" spans="1:5">
      <c r="A4" s="190" t="s">
        <v>2213</v>
      </c>
      <c r="B4" s="155">
        <v>5160</v>
      </c>
      <c r="C4" s="191" t="s">
        <v>2232</v>
      </c>
      <c r="D4" s="155">
        <v>166652</v>
      </c>
      <c r="E4" s="192"/>
    </row>
    <row r="5" ht="23.1" customHeight="1" spans="1:4">
      <c r="A5" s="190" t="s">
        <v>2215</v>
      </c>
      <c r="B5" s="155">
        <v>143160</v>
      </c>
      <c r="C5" s="191" t="s">
        <v>2216</v>
      </c>
      <c r="D5" s="155">
        <v>1914</v>
      </c>
    </row>
    <row r="6" ht="23.1" customHeight="1" spans="1:4">
      <c r="A6" s="190" t="s">
        <v>2233</v>
      </c>
      <c r="B6" s="155">
        <v>6864</v>
      </c>
      <c r="C6" s="191"/>
      <c r="D6" s="155"/>
    </row>
    <row r="7" ht="23.1" customHeight="1" spans="1:4">
      <c r="A7" s="190" t="s">
        <v>2234</v>
      </c>
      <c r="B7" s="155">
        <v>13538</v>
      </c>
      <c r="C7" s="191"/>
      <c r="D7" s="155"/>
    </row>
    <row r="8" ht="23.1" customHeight="1" spans="1:4">
      <c r="A8" s="190"/>
      <c r="B8" s="155"/>
      <c r="C8" s="191"/>
      <c r="D8" s="155"/>
    </row>
    <row r="9" s="184" customFormat="1" ht="23.1" customHeight="1" spans="1:4">
      <c r="A9" s="193"/>
      <c r="B9" s="165"/>
      <c r="C9" s="194"/>
      <c r="D9" s="154"/>
    </row>
    <row r="10" s="184" customFormat="1" ht="23.1" customHeight="1" spans="1:4">
      <c r="A10" s="195" t="s">
        <v>2224</v>
      </c>
      <c r="B10" s="159">
        <f>SUM(B4:B8)</f>
        <v>168722</v>
      </c>
      <c r="C10" s="196" t="s">
        <v>2225</v>
      </c>
      <c r="D10" s="159">
        <f>SUM(D4:D8)</f>
        <v>168566</v>
      </c>
    </row>
    <row r="11" ht="23.1" customHeight="1" spans="1:4">
      <c r="A11" s="193"/>
      <c r="B11" s="197"/>
      <c r="C11" s="194" t="s">
        <v>2226</v>
      </c>
      <c r="D11" s="155">
        <f>B10-D10</f>
        <v>156</v>
      </c>
    </row>
    <row r="12" ht="23.1" customHeight="1" spans="1:4">
      <c r="A12" s="193"/>
      <c r="B12" s="194"/>
      <c r="C12" s="194" t="s">
        <v>2227</v>
      </c>
      <c r="D12" s="155"/>
    </row>
    <row r="13" ht="23.1" customHeight="1" spans="1:4">
      <c r="A13" s="193"/>
      <c r="B13" s="194"/>
      <c r="C13" s="194" t="s">
        <v>2228</v>
      </c>
      <c r="D13" s="155">
        <v>0</v>
      </c>
    </row>
    <row r="14" ht="23.1" customHeight="1" spans="1:4">
      <c r="A14" s="198"/>
      <c r="B14" s="199"/>
      <c r="C14" s="200" t="s">
        <v>2229</v>
      </c>
      <c r="D14" s="201">
        <v>0</v>
      </c>
    </row>
  </sheetData>
  <mergeCells count="1">
    <mergeCell ref="A1:D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G6"/>
  <sheetViews>
    <sheetView showZeros="0" view="pageBreakPreview" zoomScaleNormal="100" workbookViewId="0">
      <selection activeCell="A3" sqref="A3:A4"/>
    </sheetView>
  </sheetViews>
  <sheetFormatPr defaultColWidth="12.1666666666667" defaultRowHeight="14.25" outlineLevelRow="5" outlineLevelCol="6"/>
  <cols>
    <col min="1" max="1" width="19.8333333333333" style="2" customWidth="1"/>
    <col min="2" max="2" width="14.5" style="2" customWidth="1"/>
    <col min="3" max="4" width="13.6666666666667" style="2" customWidth="1"/>
    <col min="5" max="5" width="13.3333333333333" style="2" customWidth="1"/>
    <col min="6" max="7" width="14.5" style="2" customWidth="1"/>
    <col min="8" max="16384" width="12.1666666666667" style="2"/>
  </cols>
  <sheetData>
    <row r="1" s="2" customFormat="1" ht="49" customHeight="1" spans="1:7">
      <c r="A1" s="4" t="s">
        <v>2235</v>
      </c>
      <c r="B1" s="4"/>
      <c r="C1" s="4"/>
      <c r="D1" s="4"/>
      <c r="E1" s="4"/>
      <c r="F1" s="4"/>
      <c r="G1" s="4"/>
    </row>
    <row r="2" s="14" customFormat="1" ht="20.1" customHeight="1" spans="1:7">
      <c r="A2" s="18" t="s">
        <v>2236</v>
      </c>
      <c r="B2" s="18"/>
      <c r="C2" s="18"/>
      <c r="D2" s="179"/>
      <c r="E2" s="18"/>
      <c r="F2" s="18"/>
      <c r="G2" s="180" t="s">
        <v>6</v>
      </c>
    </row>
    <row r="3" s="2" customFormat="1" ht="24" customHeight="1" spans="1:7">
      <c r="A3" s="181" t="s">
        <v>2237</v>
      </c>
      <c r="B3" s="181" t="s">
        <v>2149</v>
      </c>
      <c r="C3" s="181"/>
      <c r="D3" s="181" t="s">
        <v>2238</v>
      </c>
      <c r="E3" s="181"/>
      <c r="F3" s="181" t="s">
        <v>2239</v>
      </c>
      <c r="G3" s="181"/>
    </row>
    <row r="4" s="2" customFormat="1" ht="24" customHeight="1" spans="1:7">
      <c r="A4" s="181"/>
      <c r="B4" s="181" t="s">
        <v>2240</v>
      </c>
      <c r="C4" s="181" t="s">
        <v>2241</v>
      </c>
      <c r="D4" s="181" t="s">
        <v>2240</v>
      </c>
      <c r="E4" s="181" t="s">
        <v>2241</v>
      </c>
      <c r="F4" s="181" t="s">
        <v>2240</v>
      </c>
      <c r="G4" s="181" t="s">
        <v>2241</v>
      </c>
    </row>
    <row r="5" s="2" customFormat="1" ht="23.1" customHeight="1" spans="1:7">
      <c r="A5" s="182" t="s">
        <v>2242</v>
      </c>
      <c r="B5" s="114">
        <v>14000</v>
      </c>
      <c r="C5" s="114">
        <v>134671</v>
      </c>
      <c r="D5" s="114">
        <v>63300</v>
      </c>
      <c r="E5" s="114">
        <v>61951</v>
      </c>
      <c r="F5" s="114">
        <v>76700</v>
      </c>
      <c r="G5" s="114">
        <v>72720</v>
      </c>
    </row>
    <row r="6" s="2" customFormat="1" ht="17.1" customHeight="1"/>
  </sheetData>
  <mergeCells count="5">
    <mergeCell ref="A1:G1"/>
    <mergeCell ref="B3:C3"/>
    <mergeCell ref="D3:E3"/>
    <mergeCell ref="F3:G3"/>
    <mergeCell ref="A3:A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21"/>
  <sheetViews>
    <sheetView tabSelected="1" view="pageBreakPreview" zoomScaleNormal="100" workbookViewId="0">
      <selection activeCell="C28" sqref="C28"/>
    </sheetView>
  </sheetViews>
  <sheetFormatPr defaultColWidth="10.6666666666667" defaultRowHeight="14.25" outlineLevelCol="5"/>
  <cols>
    <col min="1" max="1" width="40.6666666666667" style="2" customWidth="1"/>
    <col min="2" max="2" width="14.8333333333333" style="2" hidden="1" customWidth="1"/>
    <col min="3" max="3" width="13.1666666666667" style="17" customWidth="1"/>
    <col min="4" max="4" width="13.5" style="17" customWidth="1"/>
    <col min="5" max="5" width="11.3333333333333" style="17" customWidth="1"/>
    <col min="6" max="6" width="9" style="2" customWidth="1"/>
    <col min="7" max="16383" width="10.6666666666667" style="2"/>
    <col min="16384" max="16384" width="10.6666666666667" style="65"/>
  </cols>
  <sheetData>
    <row r="1" ht="49" customHeight="1" spans="1:6">
      <c r="A1" s="4" t="s">
        <v>2243</v>
      </c>
      <c r="B1" s="4"/>
      <c r="C1" s="4"/>
      <c r="D1" s="4"/>
      <c r="E1" s="4"/>
      <c r="F1" s="4"/>
    </row>
    <row r="2" s="18" customFormat="1" ht="12.95" customHeight="1" spans="1:6">
      <c r="A2" s="18" t="s">
        <v>2244</v>
      </c>
      <c r="C2" s="19"/>
      <c r="D2" s="19"/>
      <c r="E2" s="19"/>
      <c r="F2" s="142" t="s">
        <v>70</v>
      </c>
    </row>
    <row r="3" s="141" customFormat="1" ht="20.1" customHeight="1" spans="1:6">
      <c r="A3" s="110" t="s">
        <v>7</v>
      </c>
      <c r="B3" s="54" t="s">
        <v>2245</v>
      </c>
      <c r="C3" s="111" t="s">
        <v>9</v>
      </c>
      <c r="D3" s="111"/>
      <c r="E3" s="53" t="s">
        <v>10</v>
      </c>
      <c r="F3" s="54" t="s">
        <v>12</v>
      </c>
    </row>
    <row r="4" s="139" customFormat="1" ht="20.1" customHeight="1" spans="1:6">
      <c r="A4" s="110"/>
      <c r="B4" s="110"/>
      <c r="C4" s="111" t="s">
        <v>13</v>
      </c>
      <c r="D4" s="111" t="s">
        <v>14</v>
      </c>
      <c r="E4" s="53"/>
      <c r="F4" s="54"/>
    </row>
    <row r="5" s="140" customFormat="1" ht="23.1" customHeight="1" spans="1:6">
      <c r="A5" s="147" t="s">
        <v>2246</v>
      </c>
      <c r="B5" s="153"/>
      <c r="C5" s="168">
        <v>14000</v>
      </c>
      <c r="D5" s="168">
        <v>8385</v>
      </c>
      <c r="E5" s="169">
        <f>D5/C5</f>
        <v>0.598928571428571</v>
      </c>
      <c r="F5" s="170"/>
    </row>
    <row r="6" s="140" customFormat="1" ht="23.1" customHeight="1" spans="1:6">
      <c r="A6" s="147" t="s">
        <v>2247</v>
      </c>
      <c r="B6" s="153"/>
      <c r="C6" s="168"/>
      <c r="D6" s="168"/>
      <c r="E6" s="169"/>
      <c r="F6" s="170"/>
    </row>
    <row r="7" s="140" customFormat="1" ht="23.1" customHeight="1" spans="1:6">
      <c r="A7" s="147" t="s">
        <v>2248</v>
      </c>
      <c r="B7" s="153"/>
      <c r="C7" s="168"/>
      <c r="D7" s="168">
        <v>3263</v>
      </c>
      <c r="E7" s="169"/>
      <c r="F7" s="170"/>
    </row>
    <row r="8" s="140" customFormat="1" ht="23.1" customHeight="1" spans="1:6">
      <c r="A8" s="147" t="s">
        <v>2249</v>
      </c>
      <c r="B8" s="153"/>
      <c r="C8" s="168"/>
      <c r="D8" s="168"/>
      <c r="E8" s="169"/>
      <c r="F8" s="170"/>
    </row>
    <row r="9" s="140" customFormat="1" ht="23.1" customHeight="1" spans="1:6">
      <c r="A9" s="151" t="s">
        <v>2250</v>
      </c>
      <c r="B9" s="153"/>
      <c r="C9" s="168"/>
      <c r="D9" s="168"/>
      <c r="E9" s="169"/>
      <c r="F9" s="170"/>
    </row>
    <row r="10" s="140" customFormat="1" ht="23.1" customHeight="1" spans="1:6">
      <c r="A10" s="147" t="s">
        <v>2251</v>
      </c>
      <c r="B10" s="153"/>
      <c r="C10" s="168"/>
      <c r="D10" s="168"/>
      <c r="E10" s="169"/>
      <c r="F10" s="170"/>
    </row>
    <row r="11" s="140" customFormat="1" ht="23.1" customHeight="1" spans="1:6">
      <c r="A11" s="152" t="s">
        <v>2252</v>
      </c>
      <c r="B11" s="171"/>
      <c r="C11" s="168">
        <v>2230</v>
      </c>
      <c r="D11" s="168">
        <v>2378</v>
      </c>
      <c r="E11" s="169">
        <f>D11/C11</f>
        <v>1.06636771300448</v>
      </c>
      <c r="F11" s="170"/>
    </row>
    <row r="12" s="140" customFormat="1" ht="23.1" customHeight="1" spans="1:6">
      <c r="A12" s="172"/>
      <c r="B12" s="171"/>
      <c r="C12" s="168"/>
      <c r="D12" s="173"/>
      <c r="E12" s="169"/>
      <c r="F12" s="170"/>
    </row>
    <row r="13" s="140" customFormat="1" ht="23.1" customHeight="1" spans="1:6">
      <c r="A13" s="127" t="s">
        <v>39</v>
      </c>
      <c r="B13" s="158">
        <f>SUM(B5:B10)</f>
        <v>0</v>
      </c>
      <c r="C13" s="174">
        <f>SUM(C5:C11)</f>
        <v>16230</v>
      </c>
      <c r="D13" s="174">
        <f>SUM(D5:D11)</f>
        <v>14026</v>
      </c>
      <c r="E13" s="169">
        <f>D13/C13</f>
        <v>0.864202094886014</v>
      </c>
      <c r="F13" s="170"/>
    </row>
    <row r="14" s="140" customFormat="1" ht="23.1" customHeight="1" spans="1:6">
      <c r="A14" s="131"/>
      <c r="B14" s="153"/>
      <c r="C14" s="168"/>
      <c r="D14" s="168"/>
      <c r="E14" s="175"/>
      <c r="F14" s="170"/>
    </row>
    <row r="15" s="140" customFormat="1" ht="23.1" customHeight="1" spans="1:6">
      <c r="A15" s="133" t="s">
        <v>2253</v>
      </c>
      <c r="B15" s="153"/>
      <c r="C15" s="168"/>
      <c r="D15" s="168">
        <v>930</v>
      </c>
      <c r="E15" s="175"/>
      <c r="F15" s="170"/>
    </row>
    <row r="16" s="141" customFormat="1" ht="23.1" customHeight="1" spans="1:6">
      <c r="A16" s="133" t="s">
        <v>2254</v>
      </c>
      <c r="B16" s="153"/>
      <c r="C16" s="176"/>
      <c r="D16" s="168">
        <v>2588</v>
      </c>
      <c r="E16" s="175"/>
      <c r="F16" s="177"/>
    </row>
    <row r="17" s="140" customFormat="1" ht="23.1" customHeight="1" spans="1:6">
      <c r="A17" s="133" t="s">
        <v>2255</v>
      </c>
      <c r="B17" s="153"/>
      <c r="C17" s="176"/>
      <c r="D17" s="168">
        <v>8100</v>
      </c>
      <c r="E17" s="175"/>
      <c r="F17" s="170"/>
    </row>
    <row r="18" s="140" customFormat="1" ht="23.1" customHeight="1" spans="1:6">
      <c r="A18" s="133" t="s">
        <v>2256</v>
      </c>
      <c r="B18" s="153"/>
      <c r="C18" s="176"/>
      <c r="D18" s="168">
        <v>26</v>
      </c>
      <c r="E18" s="175"/>
      <c r="F18" s="170"/>
    </row>
    <row r="19" s="140" customFormat="1" ht="23.1" customHeight="1" spans="1:6">
      <c r="A19" s="126"/>
      <c r="B19" s="153"/>
      <c r="C19" s="168"/>
      <c r="D19" s="168"/>
      <c r="E19" s="175"/>
      <c r="F19" s="170"/>
    </row>
    <row r="20" s="140" customFormat="1" ht="23.1" customHeight="1" spans="1:6">
      <c r="A20" s="127" t="s">
        <v>2224</v>
      </c>
      <c r="B20" s="158">
        <f>B13+SUM(B15:B18)</f>
        <v>0</v>
      </c>
      <c r="C20" s="174">
        <v>16230</v>
      </c>
      <c r="D20" s="174">
        <f>D13+SUM(D15:D18)</f>
        <v>25670</v>
      </c>
      <c r="E20" s="175"/>
      <c r="F20" s="170"/>
    </row>
    <row r="21" s="140" customFormat="1" ht="17.1" customHeight="1" spans="1:5">
      <c r="A21" s="2"/>
      <c r="B21" s="2"/>
      <c r="C21" s="17"/>
      <c r="D21" s="17"/>
      <c r="E21" s="178"/>
    </row>
  </sheetData>
  <mergeCells count="6">
    <mergeCell ref="A1:F1"/>
    <mergeCell ref="C3:D3"/>
    <mergeCell ref="A3:A4"/>
    <mergeCell ref="B3:B4"/>
    <mergeCell ref="E3:E4"/>
    <mergeCell ref="F3:F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G21"/>
  <sheetViews>
    <sheetView view="pageBreakPreview" zoomScaleNormal="100" workbookViewId="0">
      <selection activeCell="D7" sqref="D7"/>
    </sheetView>
  </sheetViews>
  <sheetFormatPr defaultColWidth="10.6666666666667" defaultRowHeight="14.25" outlineLevelCol="6"/>
  <cols>
    <col min="1" max="1" width="38.8333333333333" style="2" customWidth="1"/>
    <col min="2" max="2" width="14" style="2" hidden="1" customWidth="1"/>
    <col min="3" max="3" width="14.5" style="17" customWidth="1"/>
    <col min="4" max="4" width="13.6666666666667" style="17" customWidth="1"/>
    <col min="5" max="5" width="12" style="17" customWidth="1"/>
    <col min="6" max="6" width="14.1666666666667" style="2" hidden="1" customWidth="1"/>
    <col min="7" max="7" width="10.1666666666667" style="2" customWidth="1"/>
    <col min="8" max="16383" width="10.6666666666667" style="2"/>
    <col min="16384" max="16384" width="10.6666666666667" style="65"/>
  </cols>
  <sheetData>
    <row r="1" ht="49" customHeight="1" spans="1:7">
      <c r="A1" s="4" t="s">
        <v>2257</v>
      </c>
      <c r="B1" s="4"/>
      <c r="C1" s="4"/>
      <c r="D1" s="4"/>
      <c r="E1" s="4"/>
      <c r="F1" s="4"/>
      <c r="G1" s="4"/>
    </row>
    <row r="2" s="14" customFormat="1" ht="14.1" customHeight="1" spans="1:7">
      <c r="A2" s="18" t="s">
        <v>2258</v>
      </c>
      <c r="B2" s="18"/>
      <c r="C2" s="19"/>
      <c r="D2" s="19"/>
      <c r="E2" s="19"/>
      <c r="F2" s="18"/>
      <c r="G2" s="20" t="s">
        <v>70</v>
      </c>
    </row>
    <row r="3" s="15" customFormat="1" ht="20.1" customHeight="1" spans="1:7">
      <c r="A3" s="110" t="s">
        <v>7</v>
      </c>
      <c r="B3" s="54" t="s">
        <v>2245</v>
      </c>
      <c r="C3" s="111" t="s">
        <v>9</v>
      </c>
      <c r="D3" s="111"/>
      <c r="E3" s="53" t="s">
        <v>1088</v>
      </c>
      <c r="F3" s="8" t="s">
        <v>11</v>
      </c>
      <c r="G3" s="54" t="s">
        <v>12</v>
      </c>
    </row>
    <row r="4" s="15" customFormat="1" ht="20.1" customHeight="1" spans="1:7">
      <c r="A4" s="110"/>
      <c r="B4" s="110"/>
      <c r="C4" s="111" t="s">
        <v>13</v>
      </c>
      <c r="D4" s="111" t="s">
        <v>14</v>
      </c>
      <c r="E4" s="53"/>
      <c r="F4" s="8"/>
      <c r="G4" s="54"/>
    </row>
    <row r="5" ht="23.1" customHeight="1" spans="1:7">
      <c r="A5" s="26" t="s">
        <v>2259</v>
      </c>
      <c r="B5" s="160"/>
      <c r="C5" s="148"/>
      <c r="D5" s="148"/>
      <c r="E5" s="148"/>
      <c r="F5" s="150" t="e">
        <f t="shared" ref="F5:F11" si="0">(D5/B5-1)*100</f>
        <v>#DIV/0!</v>
      </c>
      <c r="G5" s="31"/>
    </row>
    <row r="6" ht="23.1" customHeight="1" spans="1:7">
      <c r="A6" s="26" t="s">
        <v>2260</v>
      </c>
      <c r="B6" s="160"/>
      <c r="C6" s="148"/>
      <c r="D6" s="148">
        <v>11</v>
      </c>
      <c r="E6" s="148"/>
      <c r="F6" s="150" t="e">
        <f t="shared" si="0"/>
        <v>#DIV/0!</v>
      </c>
      <c r="G6" s="161"/>
    </row>
    <row r="7" ht="23.1" customHeight="1" spans="1:7">
      <c r="A7" s="26" t="s">
        <v>2261</v>
      </c>
      <c r="B7" s="160"/>
      <c r="C7" s="148">
        <v>14000</v>
      </c>
      <c r="D7" s="148">
        <v>8771</v>
      </c>
      <c r="E7" s="148"/>
      <c r="F7" s="150" t="e">
        <f t="shared" si="0"/>
        <v>#DIV/0!</v>
      </c>
      <c r="G7" s="161"/>
    </row>
    <row r="8" ht="23.1" customHeight="1" spans="1:7">
      <c r="A8" s="26" t="s">
        <v>2262</v>
      </c>
      <c r="B8" s="160"/>
      <c r="C8" s="148"/>
      <c r="D8" s="148"/>
      <c r="E8" s="148"/>
      <c r="F8" s="150" t="e">
        <f t="shared" si="0"/>
        <v>#DIV/0!</v>
      </c>
      <c r="G8" s="161"/>
    </row>
    <row r="9" ht="23.1" customHeight="1" spans="1:7">
      <c r="A9" s="26" t="s">
        <v>2263</v>
      </c>
      <c r="B9" s="160"/>
      <c r="C9" s="148"/>
      <c r="D9" s="148"/>
      <c r="E9" s="148"/>
      <c r="F9" s="150" t="e">
        <f t="shared" si="0"/>
        <v>#DIV/0!</v>
      </c>
      <c r="G9" s="31"/>
    </row>
    <row r="10" ht="23.1" customHeight="1" spans="1:7">
      <c r="A10" s="26" t="s">
        <v>2264</v>
      </c>
      <c r="B10" s="160"/>
      <c r="C10" s="148"/>
      <c r="D10" s="148"/>
      <c r="E10" s="148"/>
      <c r="F10" s="150" t="e">
        <f t="shared" si="0"/>
        <v>#DIV/0!</v>
      </c>
      <c r="G10" s="31"/>
    </row>
    <row r="11" ht="23.1" customHeight="1" spans="1:7">
      <c r="A11" s="26" t="s">
        <v>2265</v>
      </c>
      <c r="B11" s="160"/>
      <c r="C11" s="148"/>
      <c r="D11" s="148">
        <v>0</v>
      </c>
      <c r="E11" s="148"/>
      <c r="F11" s="150" t="e">
        <f t="shared" si="0"/>
        <v>#DIV/0!</v>
      </c>
      <c r="G11" s="31"/>
    </row>
    <row r="12" ht="23.1" customHeight="1" spans="1:7">
      <c r="A12" s="26" t="s">
        <v>2266</v>
      </c>
      <c r="B12" s="160"/>
      <c r="C12" s="148"/>
      <c r="D12" s="148"/>
      <c r="E12" s="148"/>
      <c r="F12" s="150"/>
      <c r="G12" s="31"/>
    </row>
    <row r="13" ht="23.1" customHeight="1" spans="1:7">
      <c r="A13" s="162" t="s">
        <v>2267</v>
      </c>
      <c r="B13" s="160"/>
      <c r="C13" s="148">
        <v>2230</v>
      </c>
      <c r="D13" s="148">
        <v>2386</v>
      </c>
      <c r="E13" s="148"/>
      <c r="F13" s="150"/>
      <c r="G13" s="31"/>
    </row>
    <row r="14" ht="23.1" customHeight="1" spans="1:7">
      <c r="A14" s="26" t="s">
        <v>2268</v>
      </c>
      <c r="B14" s="160"/>
      <c r="C14" s="148"/>
      <c r="D14" s="148">
        <v>9018</v>
      </c>
      <c r="E14" s="148"/>
      <c r="F14" s="150" t="e">
        <f>(D14/B14-1)*100</f>
        <v>#DIV/0!</v>
      </c>
      <c r="G14" s="31"/>
    </row>
    <row r="15" ht="23.1" customHeight="1" spans="1:7">
      <c r="A15" s="26" t="s">
        <v>2269</v>
      </c>
      <c r="B15" s="113"/>
      <c r="C15" s="122"/>
      <c r="D15" s="154"/>
      <c r="E15" s="148"/>
      <c r="F15" s="150"/>
      <c r="G15" s="31"/>
    </row>
    <row r="16" ht="23.1" customHeight="1" spans="1:7">
      <c r="A16" s="127" t="s">
        <v>68</v>
      </c>
      <c r="B16" s="128">
        <f>SUM(B5:B14)</f>
        <v>0</v>
      </c>
      <c r="C16" s="122">
        <f>SUM(C5:C14)</f>
        <v>16230</v>
      </c>
      <c r="D16" s="122">
        <f>SUM(D5:D15)</f>
        <v>20186</v>
      </c>
      <c r="E16" s="123"/>
      <c r="F16" s="157" t="e">
        <f>(D16/B16-1)*100</f>
        <v>#DIV/0!</v>
      </c>
      <c r="G16" s="37"/>
    </row>
    <row r="17" ht="23.1" customHeight="1" spans="1:7">
      <c r="A17" s="131"/>
      <c r="B17" s="163"/>
      <c r="C17" s="164"/>
      <c r="D17" s="165"/>
      <c r="E17" s="123"/>
      <c r="F17" s="150"/>
      <c r="G17" s="31"/>
    </row>
    <row r="18" ht="23.1" customHeight="1" spans="1:7">
      <c r="A18" s="133" t="s">
        <v>2270</v>
      </c>
      <c r="B18" s="118"/>
      <c r="C18" s="166"/>
      <c r="D18" s="148">
        <v>2878</v>
      </c>
      <c r="E18" s="148"/>
      <c r="F18" s="150"/>
      <c r="G18" s="31"/>
    </row>
    <row r="19" ht="23.1" customHeight="1" spans="1:7">
      <c r="A19" s="133" t="s">
        <v>2271</v>
      </c>
      <c r="B19" s="153"/>
      <c r="C19" s="164"/>
      <c r="D19" s="148">
        <v>18</v>
      </c>
      <c r="E19" s="148"/>
      <c r="F19" s="150"/>
      <c r="G19" s="31"/>
    </row>
    <row r="20" ht="23.1" customHeight="1" spans="1:7">
      <c r="A20" s="127" t="s">
        <v>2225</v>
      </c>
      <c r="B20" s="167">
        <f>SUM(B16:B18)</f>
        <v>0</v>
      </c>
      <c r="C20" s="123">
        <f>SUM(C16:C18)</f>
        <v>16230</v>
      </c>
      <c r="D20" s="123">
        <f>SUM(D16:D19)</f>
        <v>23082</v>
      </c>
      <c r="E20" s="123"/>
      <c r="F20" s="157" t="e">
        <f>(D20/B20-1)*100</f>
        <v>#DIV/0!</v>
      </c>
      <c r="G20" s="37"/>
    </row>
    <row r="21" ht="23.1" customHeight="1" spans="1:7">
      <c r="A21" s="133" t="s">
        <v>2226</v>
      </c>
      <c r="B21" s="160">
        <v>2208206</v>
      </c>
      <c r="C21" s="148"/>
      <c r="D21" s="148">
        <v>2588</v>
      </c>
      <c r="E21" s="123"/>
      <c r="F21" s="150"/>
      <c r="G21" s="31"/>
    </row>
  </sheetData>
  <mergeCells count="7">
    <mergeCell ref="A1:G1"/>
    <mergeCell ref="C3:D3"/>
    <mergeCell ref="A3:A4"/>
    <mergeCell ref="B3:B4"/>
    <mergeCell ref="E3:E4"/>
    <mergeCell ref="F3:F4"/>
    <mergeCell ref="G3:G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M21"/>
  <sheetViews>
    <sheetView view="pageBreakPreview" zoomScaleNormal="100" workbookViewId="0">
      <selection activeCell="A1" sqref="A1:G1"/>
    </sheetView>
  </sheetViews>
  <sheetFormatPr defaultColWidth="10.6666666666667" defaultRowHeight="14.25"/>
  <cols>
    <col min="1" max="1" width="36.8333333333333" style="2" customWidth="1"/>
    <col min="2" max="2" width="11.8333333333333" style="2" hidden="1" customWidth="1"/>
    <col min="3" max="3" width="11.8333333333333" style="17" customWidth="1"/>
    <col min="4" max="4" width="12" style="17" customWidth="1"/>
    <col min="5" max="5" width="12.8333333333333" style="17" customWidth="1"/>
    <col min="6" max="6" width="14.1666666666667" style="2" hidden="1" customWidth="1"/>
    <col min="7" max="7" width="11.1666666666667" style="2" customWidth="1"/>
    <col min="8" max="10" width="10.6666666666667" style="2"/>
    <col min="11" max="11" width="12.1666666666667" style="2"/>
    <col min="12" max="12" width="10.6666666666667" style="2"/>
    <col min="13" max="13" width="12.1666666666667" style="2"/>
    <col min="14" max="16383" width="10.6666666666667" style="2"/>
    <col min="16384" max="16384" width="10.6666666666667" style="65"/>
  </cols>
  <sheetData>
    <row r="1" ht="49" customHeight="1" spans="1:7">
      <c r="A1" s="4" t="s">
        <v>2272</v>
      </c>
      <c r="B1" s="4"/>
      <c r="C1" s="4"/>
      <c r="D1" s="4"/>
      <c r="E1" s="4"/>
      <c r="F1" s="4"/>
      <c r="G1" s="4"/>
    </row>
    <row r="2" s="18" customFormat="1" ht="20.1" customHeight="1" spans="1:7">
      <c r="A2" s="18" t="s">
        <v>2273</v>
      </c>
      <c r="C2" s="19">
        <v>3</v>
      </c>
      <c r="D2" s="19"/>
      <c r="E2" s="19"/>
      <c r="G2" s="142" t="s">
        <v>70</v>
      </c>
    </row>
    <row r="3" s="139" customFormat="1" ht="20.1" customHeight="1" spans="1:7">
      <c r="A3" s="127" t="s">
        <v>2274</v>
      </c>
      <c r="B3" s="143" t="s">
        <v>2245</v>
      </c>
      <c r="C3" s="144" t="s">
        <v>9</v>
      </c>
      <c r="D3" s="144"/>
      <c r="E3" s="145" t="s">
        <v>1088</v>
      </c>
      <c r="F3" s="146" t="s">
        <v>11</v>
      </c>
      <c r="G3" s="143" t="s">
        <v>12</v>
      </c>
    </row>
    <row r="4" s="139" customFormat="1" ht="33" customHeight="1" spans="1:13">
      <c r="A4" s="127"/>
      <c r="B4" s="143"/>
      <c r="C4" s="144" t="s">
        <v>13</v>
      </c>
      <c r="D4" s="144" t="s">
        <v>14</v>
      </c>
      <c r="E4" s="145"/>
      <c r="F4" s="146"/>
      <c r="G4" s="143"/>
      <c r="J4" s="141"/>
      <c r="K4" s="141"/>
      <c r="L4" s="141"/>
      <c r="M4" s="141"/>
    </row>
    <row r="5" s="140" customFormat="1" ht="23.1" customHeight="1" spans="1:13">
      <c r="A5" s="147" t="s">
        <v>2246</v>
      </c>
      <c r="B5" s="118"/>
      <c r="C5" s="148">
        <v>14000</v>
      </c>
      <c r="D5" s="148">
        <v>8386</v>
      </c>
      <c r="E5" s="149">
        <f>D5/C5</f>
        <v>0.599</v>
      </c>
      <c r="F5" s="150" t="e">
        <f t="shared" ref="F5:F9" si="0">(D5/B5-1)*100</f>
        <v>#DIV/0!</v>
      </c>
      <c r="G5" s="31"/>
      <c r="J5" s="141"/>
      <c r="K5" s="141"/>
      <c r="L5" s="141"/>
      <c r="M5" s="141"/>
    </row>
    <row r="6" s="140" customFormat="1" ht="23.1" customHeight="1" spans="1:7">
      <c r="A6" s="147" t="s">
        <v>2275</v>
      </c>
      <c r="B6" s="118"/>
      <c r="C6" s="148"/>
      <c r="D6" s="148">
        <v>3263</v>
      </c>
      <c r="E6" s="149"/>
      <c r="F6" s="150" t="e">
        <f t="shared" si="0"/>
        <v>#DIV/0!</v>
      </c>
      <c r="G6" s="31"/>
    </row>
    <row r="7" s="140" customFormat="1" ht="23.1" customHeight="1" spans="1:7">
      <c r="A7" s="151" t="s">
        <v>2276</v>
      </c>
      <c r="B7" s="118"/>
      <c r="C7" s="148"/>
      <c r="D7" s="148"/>
      <c r="E7" s="149"/>
      <c r="F7" s="150" t="e">
        <f t="shared" si="0"/>
        <v>#DIV/0!</v>
      </c>
      <c r="G7" s="31"/>
    </row>
    <row r="8" s="140" customFormat="1" ht="23.1" customHeight="1" spans="1:7">
      <c r="A8" s="147" t="s">
        <v>2277</v>
      </c>
      <c r="B8" s="118"/>
      <c r="C8" s="148"/>
      <c r="D8" s="148"/>
      <c r="E8" s="149"/>
      <c r="F8" s="150" t="e">
        <f t="shared" si="0"/>
        <v>#DIV/0!</v>
      </c>
      <c r="G8" s="31"/>
    </row>
    <row r="9" s="140" customFormat="1" ht="23.1" customHeight="1" spans="1:7">
      <c r="A9" s="152" t="s">
        <v>2278</v>
      </c>
      <c r="B9" s="118"/>
      <c r="C9" s="148">
        <v>2230</v>
      </c>
      <c r="D9" s="148">
        <v>2377</v>
      </c>
      <c r="E9" s="149">
        <f>D9/C9</f>
        <v>1.06591928251121</v>
      </c>
      <c r="F9" s="150" t="e">
        <f t="shared" si="0"/>
        <v>#DIV/0!</v>
      </c>
      <c r="G9" s="31"/>
    </row>
    <row r="10" s="140" customFormat="1" ht="23.1" customHeight="1" spans="1:7">
      <c r="A10" s="147"/>
      <c r="B10" s="153"/>
      <c r="C10" s="154"/>
      <c r="D10" s="155"/>
      <c r="E10" s="149"/>
      <c r="F10" s="150"/>
      <c r="G10" s="31"/>
    </row>
    <row r="11" s="140" customFormat="1" ht="23.1" customHeight="1" spans="1:13">
      <c r="A11" s="127" t="s">
        <v>39</v>
      </c>
      <c r="B11" s="79">
        <f>B5+B6+B7+B8+B9</f>
        <v>0</v>
      </c>
      <c r="C11" s="123">
        <f>C5+C6+C7+C8+C9</f>
        <v>16230</v>
      </c>
      <c r="D11" s="123">
        <f>D5+D6+D7+D8+D9</f>
        <v>14026</v>
      </c>
      <c r="E11" s="156">
        <f>D11/C11</f>
        <v>0.864202094886014</v>
      </c>
      <c r="F11" s="157" t="e">
        <f>(D11/B11-1)*100</f>
        <v>#DIV/0!</v>
      </c>
      <c r="G11" s="37"/>
      <c r="J11" s="2"/>
      <c r="K11" s="2"/>
      <c r="L11" s="2"/>
      <c r="M11" s="2"/>
    </row>
    <row r="12" s="140" customFormat="1" ht="23.1" customHeight="1" spans="1:13">
      <c r="A12" s="131"/>
      <c r="B12" s="158"/>
      <c r="C12" s="122"/>
      <c r="D12" s="159"/>
      <c r="E12" s="149"/>
      <c r="F12" s="150"/>
      <c r="G12" s="31"/>
      <c r="J12" s="2"/>
      <c r="K12" s="2"/>
      <c r="L12" s="2"/>
      <c r="M12" s="2"/>
    </row>
    <row r="13" s="140" customFormat="1" ht="23.1" customHeight="1" spans="1:13">
      <c r="A13" s="133" t="s">
        <v>2253</v>
      </c>
      <c r="B13" s="118"/>
      <c r="C13" s="154"/>
      <c r="D13" s="148"/>
      <c r="E13" s="149"/>
      <c r="F13" s="150"/>
      <c r="G13" s="31"/>
      <c r="J13" s="2"/>
      <c r="K13" s="2"/>
      <c r="L13" s="2"/>
      <c r="M13" s="2"/>
    </row>
    <row r="14" s="141" customFormat="1" ht="23.1" customHeight="1" spans="1:13">
      <c r="A14" s="133" t="s">
        <v>2254</v>
      </c>
      <c r="B14" s="118"/>
      <c r="C14" s="154"/>
      <c r="D14" s="148"/>
      <c r="E14" s="149"/>
      <c r="F14" s="150"/>
      <c r="G14" s="31"/>
      <c r="J14" s="2"/>
      <c r="K14" s="2"/>
      <c r="L14" s="2"/>
      <c r="M14" s="2"/>
    </row>
    <row r="15" s="141" customFormat="1" ht="23.1" customHeight="1" spans="1:13">
      <c r="A15" s="133" t="s">
        <v>2279</v>
      </c>
      <c r="B15" s="118"/>
      <c r="C15" s="154"/>
      <c r="D15" s="148"/>
      <c r="E15" s="149"/>
      <c r="F15" s="150"/>
      <c r="G15" s="31"/>
      <c r="J15" s="2"/>
      <c r="K15" s="2"/>
      <c r="L15" s="2"/>
      <c r="M15" s="2"/>
    </row>
    <row r="16" s="140" customFormat="1" ht="23.1" customHeight="1" spans="1:13">
      <c r="A16" s="133"/>
      <c r="B16" s="118"/>
      <c r="C16" s="154"/>
      <c r="D16" s="148"/>
      <c r="E16" s="149"/>
      <c r="F16" s="150"/>
      <c r="G16" s="31"/>
      <c r="J16" s="2"/>
      <c r="K16" s="2"/>
      <c r="L16" s="2"/>
      <c r="M16" s="2"/>
    </row>
    <row r="17" s="140" customFormat="1" ht="23.1" customHeight="1" spans="1:13">
      <c r="A17" s="133"/>
      <c r="B17" s="153"/>
      <c r="C17" s="154"/>
      <c r="D17" s="148"/>
      <c r="E17" s="149"/>
      <c r="F17" s="150"/>
      <c r="G17" s="31"/>
      <c r="J17" s="2"/>
      <c r="K17" s="2"/>
      <c r="L17" s="2"/>
      <c r="M17" s="2"/>
    </row>
    <row r="18" s="140" customFormat="1" ht="23.1" customHeight="1" spans="1:13">
      <c r="A18" s="126"/>
      <c r="B18" s="113"/>
      <c r="C18" s="122"/>
      <c r="D18" s="154"/>
      <c r="E18" s="149"/>
      <c r="F18" s="150"/>
      <c r="G18" s="31"/>
      <c r="J18" s="2"/>
      <c r="K18" s="2"/>
      <c r="L18" s="2"/>
      <c r="M18" s="2"/>
    </row>
    <row r="19" s="140" customFormat="1" ht="23.1" customHeight="1" spans="1:13">
      <c r="A19" s="127" t="s">
        <v>2224</v>
      </c>
      <c r="B19" s="128"/>
      <c r="C19" s="122">
        <v>16230</v>
      </c>
      <c r="D19" s="122">
        <f>SUM(D11:D17)</f>
        <v>14026</v>
      </c>
      <c r="E19" s="156">
        <f>D19/C19</f>
        <v>0.864202094886014</v>
      </c>
      <c r="F19" s="157" t="e">
        <f>(D19/B19-1)*100</f>
        <v>#DIV/0!</v>
      </c>
      <c r="G19" s="37"/>
      <c r="J19" s="2"/>
      <c r="K19" s="2"/>
      <c r="L19" s="2"/>
      <c r="M19" s="2"/>
    </row>
    <row r="20" s="140" customFormat="1" ht="17.1" customHeight="1" spans="1:13">
      <c r="A20" s="2"/>
      <c r="B20" s="2"/>
      <c r="C20" s="17"/>
      <c r="D20" s="17"/>
      <c r="E20" s="17"/>
      <c r="F20" s="2"/>
      <c r="J20" s="2"/>
      <c r="K20" s="2"/>
      <c r="L20" s="2"/>
      <c r="M20" s="2"/>
    </row>
    <row r="21" s="140" customFormat="1" ht="17.1" customHeight="1" spans="1:13">
      <c r="A21" s="2"/>
      <c r="B21" s="2"/>
      <c r="C21" s="17"/>
      <c r="D21" s="17"/>
      <c r="E21" s="17"/>
      <c r="F21" s="2"/>
      <c r="J21" s="2"/>
      <c r="K21" s="2"/>
      <c r="L21" s="2"/>
      <c r="M21" s="2"/>
    </row>
  </sheetData>
  <mergeCells count="7">
    <mergeCell ref="A1:G1"/>
    <mergeCell ref="C3:D3"/>
    <mergeCell ref="A3:A4"/>
    <mergeCell ref="B3:B4"/>
    <mergeCell ref="E3:E4"/>
    <mergeCell ref="F3:F4"/>
    <mergeCell ref="G3:G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37"/>
  <sheetViews>
    <sheetView showZeros="0" view="pageBreakPreview" zoomScaleNormal="100" workbookViewId="0">
      <selection activeCell="A10" sqref="A10"/>
    </sheetView>
  </sheetViews>
  <sheetFormatPr defaultColWidth="10.6666666666667" defaultRowHeight="14.25"/>
  <cols>
    <col min="1" max="1" width="56" style="2" customWidth="1"/>
    <col min="2" max="2" width="13.8333333333333" style="2" hidden="1" customWidth="1"/>
    <col min="3" max="3" width="11.3333333333333" style="17" customWidth="1"/>
    <col min="4" max="4" width="10.5" style="17" customWidth="1"/>
    <col min="5" max="5" width="12.5" style="17" hidden="1" customWidth="1"/>
    <col min="6" max="6" width="16" style="17" hidden="1" customWidth="1"/>
    <col min="7" max="7" width="8.66666666666667" style="17" customWidth="1"/>
    <col min="8" max="8" width="10.6666666666667" style="2"/>
    <col min="9" max="9" width="12.8333333333333" style="2"/>
    <col min="10" max="10" width="10.6666666666667" style="2"/>
    <col min="11" max="11" width="12.1666666666667" style="2"/>
    <col min="12" max="16384" width="10.6666666666667" style="2"/>
  </cols>
  <sheetData>
    <row r="1" ht="49" customHeight="1" spans="1:7">
      <c r="A1" s="4" t="s">
        <v>2280</v>
      </c>
      <c r="B1" s="4"/>
      <c r="C1" s="4"/>
      <c r="D1" s="4"/>
      <c r="E1" s="4"/>
      <c r="F1" s="4"/>
      <c r="G1" s="4"/>
    </row>
    <row r="2" s="14" customFormat="1" ht="15.95" customHeight="1" spans="1:7">
      <c r="A2" s="18" t="s">
        <v>2281</v>
      </c>
      <c r="B2" s="18"/>
      <c r="C2" s="19"/>
      <c r="D2" s="19"/>
      <c r="E2" s="19"/>
      <c r="F2" s="19"/>
      <c r="G2" s="109" t="s">
        <v>70</v>
      </c>
    </row>
    <row r="3" s="15" customFormat="1" ht="17.1" customHeight="1" spans="1:7">
      <c r="A3" s="110" t="s">
        <v>2274</v>
      </c>
      <c r="B3" s="8" t="s">
        <v>2245</v>
      </c>
      <c r="C3" s="111" t="s">
        <v>9</v>
      </c>
      <c r="D3" s="111"/>
      <c r="E3" s="53" t="s">
        <v>2282</v>
      </c>
      <c r="F3" s="53" t="s">
        <v>11</v>
      </c>
      <c r="G3" s="53" t="s">
        <v>12</v>
      </c>
    </row>
    <row r="4" s="15" customFormat="1" ht="27.95" customHeight="1" spans="1:7">
      <c r="A4" s="110"/>
      <c r="B4" s="97"/>
      <c r="C4" s="111" t="s">
        <v>13</v>
      </c>
      <c r="D4" s="111" t="s">
        <v>14</v>
      </c>
      <c r="E4" s="53"/>
      <c r="F4" s="53"/>
      <c r="G4" s="53"/>
    </row>
    <row r="5" ht="23.1" customHeight="1" spans="1:7">
      <c r="A5" s="112" t="s">
        <v>2259</v>
      </c>
      <c r="B5" s="113">
        <f>SUM(B6:B7)</f>
        <v>1195</v>
      </c>
      <c r="C5" s="114">
        <f>SUM(C6:C7)</f>
        <v>0</v>
      </c>
      <c r="D5" s="114">
        <f>SUM(D6:D7)</f>
        <v>0</v>
      </c>
      <c r="E5" s="115"/>
      <c r="F5" s="115">
        <f t="shared" ref="F5:F13" si="0">(D5/B5-1)*100</f>
        <v>-100</v>
      </c>
      <c r="G5" s="116"/>
    </row>
    <row r="6" ht="23.1" customHeight="1" spans="1:7">
      <c r="A6" s="117" t="s">
        <v>2283</v>
      </c>
      <c r="B6" s="113"/>
      <c r="C6" s="114"/>
      <c r="D6" s="114"/>
      <c r="E6" s="115"/>
      <c r="F6" s="115"/>
      <c r="G6" s="116"/>
    </row>
    <row r="7" ht="23.1" customHeight="1" spans="1:7">
      <c r="A7" s="117" t="s">
        <v>2284</v>
      </c>
      <c r="B7" s="113">
        <v>1195</v>
      </c>
      <c r="C7" s="115"/>
      <c r="D7" s="115"/>
      <c r="E7" s="115"/>
      <c r="F7" s="115"/>
      <c r="G7" s="116"/>
    </row>
    <row r="8" ht="23.1" customHeight="1" spans="1:7">
      <c r="A8" s="112" t="s">
        <v>2260</v>
      </c>
      <c r="B8" s="118">
        <f>B9+B10</f>
        <v>260</v>
      </c>
      <c r="C8" s="114">
        <f>C9+C10</f>
        <v>0</v>
      </c>
      <c r="D8" s="114">
        <f>D9+D10</f>
        <v>0</v>
      </c>
      <c r="E8" s="115"/>
      <c r="F8" s="115">
        <f t="shared" si="0"/>
        <v>-100</v>
      </c>
      <c r="G8" s="116"/>
    </row>
    <row r="9" ht="23.1" customHeight="1" spans="1:7">
      <c r="A9" s="117" t="s">
        <v>2285</v>
      </c>
      <c r="B9" s="113">
        <v>240</v>
      </c>
      <c r="C9" s="115"/>
      <c r="D9" s="115"/>
      <c r="E9" s="115"/>
      <c r="F9" s="115">
        <f t="shared" si="0"/>
        <v>-100</v>
      </c>
      <c r="G9" s="116"/>
    </row>
    <row r="10" ht="23.1" customHeight="1" spans="1:7">
      <c r="A10" s="119" t="s">
        <v>2286</v>
      </c>
      <c r="B10" s="113">
        <v>20</v>
      </c>
      <c r="C10" s="114"/>
      <c r="D10" s="114"/>
      <c r="E10" s="115"/>
      <c r="F10" s="115">
        <f t="shared" si="0"/>
        <v>-100</v>
      </c>
      <c r="G10" s="116"/>
    </row>
    <row r="11" ht="23.1" customHeight="1" spans="1:7">
      <c r="A11" s="120" t="s">
        <v>2261</v>
      </c>
      <c r="B11" s="121">
        <f>SUM(B12:B13)</f>
        <v>187340</v>
      </c>
      <c r="C11" s="122">
        <f>SUM(C12:C14)</f>
        <v>14000</v>
      </c>
      <c r="D11" s="122">
        <f>SUM(D12:D14)</f>
        <v>11649</v>
      </c>
      <c r="E11" s="123" t="e">
        <f>D11/#REF!</f>
        <v>#REF!</v>
      </c>
      <c r="F11" s="123">
        <f t="shared" si="0"/>
        <v>-93.78189388278</v>
      </c>
      <c r="G11" s="124"/>
    </row>
    <row r="12" ht="23.1" customHeight="1" spans="1:7">
      <c r="A12" s="119" t="s">
        <v>2287</v>
      </c>
      <c r="B12" s="113">
        <v>186381</v>
      </c>
      <c r="C12" s="114">
        <v>14000</v>
      </c>
      <c r="D12" s="114">
        <v>8386</v>
      </c>
      <c r="E12" s="115" t="e">
        <f>D12/#REF!</f>
        <v>#REF!</v>
      </c>
      <c r="F12" s="115">
        <f t="shared" si="0"/>
        <v>-95.5006143330061</v>
      </c>
      <c r="G12" s="116"/>
    </row>
    <row r="13" ht="23.1" customHeight="1" spans="1:7">
      <c r="A13" s="119" t="s">
        <v>2288</v>
      </c>
      <c r="B13" s="113">
        <v>959</v>
      </c>
      <c r="C13" s="114">
        <v>0</v>
      </c>
      <c r="D13" s="114">
        <v>3263</v>
      </c>
      <c r="E13" s="115" t="e">
        <f>D13/#REF!</f>
        <v>#REF!</v>
      </c>
      <c r="F13" s="115">
        <f t="shared" si="0"/>
        <v>240.250260688217</v>
      </c>
      <c r="G13" s="116"/>
    </row>
    <row r="14" ht="23.1" customHeight="1" spans="1:7">
      <c r="A14" s="119" t="s">
        <v>2289</v>
      </c>
      <c r="B14" s="113"/>
      <c r="C14" s="114"/>
      <c r="D14" s="114"/>
      <c r="E14" s="115"/>
      <c r="F14" s="115"/>
      <c r="G14" s="116"/>
    </row>
    <row r="15" ht="23.1" customHeight="1" spans="1:7">
      <c r="A15" s="112" t="s">
        <v>2290</v>
      </c>
      <c r="B15" s="118" t="e">
        <f>B16+#REF!+B17+#REF!</f>
        <v>#REF!</v>
      </c>
      <c r="C15" s="114">
        <f>C16+C17</f>
        <v>0</v>
      </c>
      <c r="D15" s="114">
        <f>D16+D17</f>
        <v>0</v>
      </c>
      <c r="E15" s="115"/>
      <c r="F15" s="115" t="e">
        <f t="shared" ref="F15:F23" si="1">(D15/B15-1)*100</f>
        <v>#REF!</v>
      </c>
      <c r="G15" s="116"/>
    </row>
    <row r="16" ht="23.1" customHeight="1" spans="1:7">
      <c r="A16" s="117" t="s">
        <v>2291</v>
      </c>
      <c r="B16" s="113">
        <v>3066221</v>
      </c>
      <c r="C16" s="115"/>
      <c r="D16" s="115"/>
      <c r="E16" s="115"/>
      <c r="F16" s="115">
        <f t="shared" si="1"/>
        <v>-100</v>
      </c>
      <c r="G16" s="116"/>
    </row>
    <row r="17" ht="23.1" customHeight="1" spans="1:7">
      <c r="A17" s="117" t="s">
        <v>2292</v>
      </c>
      <c r="B17" s="113">
        <v>77339</v>
      </c>
      <c r="C17" s="114"/>
      <c r="D17" s="114"/>
      <c r="E17" s="115"/>
      <c r="F17" s="115">
        <f t="shared" si="1"/>
        <v>-100</v>
      </c>
      <c r="G17" s="116"/>
    </row>
    <row r="18" ht="23.1" customHeight="1" spans="1:7">
      <c r="A18" s="112" t="s">
        <v>2293</v>
      </c>
      <c r="B18" s="113">
        <v>7173</v>
      </c>
      <c r="C18" s="115"/>
      <c r="D18" s="115"/>
      <c r="E18" s="115"/>
      <c r="F18" s="115">
        <f t="shared" si="1"/>
        <v>-100</v>
      </c>
      <c r="G18" s="116"/>
    </row>
    <row r="19" ht="23.1" customHeight="1" spans="1:7">
      <c r="A19" s="112" t="s">
        <v>2294</v>
      </c>
      <c r="B19" s="113">
        <v>1024</v>
      </c>
      <c r="C19" s="114"/>
      <c r="D19" s="114"/>
      <c r="E19" s="115"/>
      <c r="F19" s="115">
        <f t="shared" si="1"/>
        <v>-100</v>
      </c>
      <c r="G19" s="116"/>
    </row>
    <row r="20" ht="23.1" customHeight="1" spans="1:7">
      <c r="A20" s="112" t="s">
        <v>2295</v>
      </c>
      <c r="B20" s="121">
        <f>SUM(B21:B23)</f>
        <v>238366</v>
      </c>
      <c r="C20" s="122">
        <f>SUM(C21:C23)</f>
        <v>2230</v>
      </c>
      <c r="D20" s="122">
        <f>SUM(D21:D23)</f>
        <v>2377</v>
      </c>
      <c r="E20" s="115"/>
      <c r="F20" s="115">
        <f t="shared" si="1"/>
        <v>-99.0027940226375</v>
      </c>
      <c r="G20" s="116"/>
    </row>
    <row r="21" ht="23.1" customHeight="1" spans="1:7">
      <c r="A21" s="117" t="s">
        <v>2296</v>
      </c>
      <c r="B21" s="113">
        <v>144055</v>
      </c>
      <c r="C21" s="115"/>
      <c r="D21" s="115"/>
      <c r="E21" s="115"/>
      <c r="F21" s="115">
        <f t="shared" si="1"/>
        <v>-100</v>
      </c>
      <c r="G21" s="116"/>
    </row>
    <row r="22" ht="23.1" customHeight="1" spans="1:9">
      <c r="A22" s="117" t="s">
        <v>2297</v>
      </c>
      <c r="B22" s="113">
        <v>37795</v>
      </c>
      <c r="C22" s="114"/>
      <c r="D22" s="114"/>
      <c r="E22" s="115"/>
      <c r="F22" s="115">
        <f t="shared" si="1"/>
        <v>-100</v>
      </c>
      <c r="G22" s="116"/>
      <c r="I22" s="138"/>
    </row>
    <row r="23" ht="23.1" customHeight="1" spans="1:7">
      <c r="A23" s="119" t="s">
        <v>2298</v>
      </c>
      <c r="B23" s="113">
        <v>56516</v>
      </c>
      <c r="C23" s="114">
        <v>2230</v>
      </c>
      <c r="D23" s="114">
        <v>2377</v>
      </c>
      <c r="E23" s="115"/>
      <c r="F23" s="115">
        <f t="shared" si="1"/>
        <v>-95.7941114020808</v>
      </c>
      <c r="G23" s="116"/>
    </row>
    <row r="24" ht="23.1" customHeight="1" spans="1:7">
      <c r="A24" s="112" t="s">
        <v>2266</v>
      </c>
      <c r="B24" s="125"/>
      <c r="C24" s="115">
        <f>SUM(C25:C26)</f>
        <v>0</v>
      </c>
      <c r="D24" s="115">
        <f>SUM(D25:D26)</f>
        <v>0</v>
      </c>
      <c r="E24" s="115"/>
      <c r="F24" s="115"/>
      <c r="G24" s="116"/>
    </row>
    <row r="25" ht="23.1" customHeight="1" spans="1:7">
      <c r="A25" s="117" t="s">
        <v>2299</v>
      </c>
      <c r="B25" s="125"/>
      <c r="C25" s="115"/>
      <c r="D25" s="115"/>
      <c r="E25" s="115"/>
      <c r="F25" s="115"/>
      <c r="G25" s="116"/>
    </row>
    <row r="26" ht="23.1" customHeight="1" spans="1:7">
      <c r="A26" s="117" t="s">
        <v>2300</v>
      </c>
      <c r="B26" s="125"/>
      <c r="C26" s="115"/>
      <c r="D26" s="115"/>
      <c r="E26" s="115"/>
      <c r="F26" s="115"/>
      <c r="G26" s="116"/>
    </row>
    <row r="27" ht="23.1" customHeight="1" spans="1:7">
      <c r="A27" s="126"/>
      <c r="B27" s="125"/>
      <c r="C27" s="115"/>
      <c r="D27" s="115"/>
      <c r="E27" s="115"/>
      <c r="F27" s="115"/>
      <c r="G27" s="116"/>
    </row>
    <row r="28" ht="23.1" customHeight="1" spans="1:7">
      <c r="A28" s="127" t="s">
        <v>68</v>
      </c>
      <c r="B28" s="128" t="e">
        <f>SUM(B5,B8,#REF!,B11,#REF!,B15,#REF!,B18,B19,B20)</f>
        <v>#REF!</v>
      </c>
      <c r="C28" s="129">
        <v>16230</v>
      </c>
      <c r="D28" s="129">
        <f>D5+D8+D11+D15+D18+D19+D20+D24</f>
        <v>14026</v>
      </c>
      <c r="E28" s="130" t="e">
        <f>D28/#REF!</f>
        <v>#REF!</v>
      </c>
      <c r="F28" s="130" t="e">
        <f>(D28/B28-1)*100</f>
        <v>#REF!</v>
      </c>
      <c r="G28" s="116"/>
    </row>
    <row r="29" ht="23.1" customHeight="1" spans="1:7">
      <c r="A29" s="131"/>
      <c r="B29" s="132"/>
      <c r="C29" s="129"/>
      <c r="D29" s="114"/>
      <c r="E29" s="130"/>
      <c r="F29" s="115"/>
      <c r="G29" s="116"/>
    </row>
    <row r="30" ht="23.1" customHeight="1" spans="1:7">
      <c r="A30" s="133" t="s">
        <v>2270</v>
      </c>
      <c r="B30" s="113">
        <v>43437</v>
      </c>
      <c r="C30" s="114">
        <v>0</v>
      </c>
      <c r="D30" s="114">
        <v>0</v>
      </c>
      <c r="E30" s="130"/>
      <c r="F30" s="115"/>
      <c r="G30" s="116"/>
    </row>
    <row r="31" ht="23.1" customHeight="1" spans="1:7">
      <c r="A31" s="133" t="s">
        <v>2301</v>
      </c>
      <c r="B31" s="113">
        <v>5292903</v>
      </c>
      <c r="C31" s="134"/>
      <c r="D31" s="114"/>
      <c r="E31" s="130"/>
      <c r="F31" s="115"/>
      <c r="G31" s="116"/>
    </row>
    <row r="32" ht="23.1" customHeight="1" spans="1:7">
      <c r="A32" s="133" t="s">
        <v>2302</v>
      </c>
      <c r="B32" s="113">
        <v>10000</v>
      </c>
      <c r="C32" s="135"/>
      <c r="D32" s="114">
        <v>0</v>
      </c>
      <c r="E32" s="130"/>
      <c r="F32" s="115"/>
      <c r="G32" s="116"/>
    </row>
    <row r="33" ht="23.1" customHeight="1" spans="1:7">
      <c r="A33" s="136"/>
      <c r="B33" s="113"/>
      <c r="C33" s="114"/>
      <c r="D33" s="137"/>
      <c r="E33" s="130"/>
      <c r="F33" s="115"/>
      <c r="G33" s="116"/>
    </row>
    <row r="34" ht="23.1" customHeight="1" spans="1:7">
      <c r="A34" s="127" t="s">
        <v>2225</v>
      </c>
      <c r="B34" s="128" t="e">
        <f>SUM(B28:B32)</f>
        <v>#REF!</v>
      </c>
      <c r="C34" s="129">
        <v>16230</v>
      </c>
      <c r="D34" s="130">
        <f>D28+D30+D31+D32</f>
        <v>14026</v>
      </c>
      <c r="E34" s="130"/>
      <c r="F34" s="130" t="e">
        <f>(D34/B34-1)*100</f>
        <v>#REF!</v>
      </c>
      <c r="G34" s="116"/>
    </row>
    <row r="35" ht="23.1" customHeight="1" spans="1:7">
      <c r="A35" s="133" t="s">
        <v>2226</v>
      </c>
      <c r="B35" s="113">
        <v>105718</v>
      </c>
      <c r="C35" s="129"/>
      <c r="D35" s="115">
        <v>0</v>
      </c>
      <c r="E35" s="130"/>
      <c r="F35" s="115"/>
      <c r="G35" s="116"/>
    </row>
    <row r="36" ht="21.75" customHeight="1"/>
    <row r="37" ht="21.75" customHeight="1"/>
  </sheetData>
  <mergeCells count="7">
    <mergeCell ref="A1:G1"/>
    <mergeCell ref="C3:D3"/>
    <mergeCell ref="A3:A4"/>
    <mergeCell ref="B3:B4"/>
    <mergeCell ref="E3:E4"/>
    <mergeCell ref="F3:F4"/>
    <mergeCell ref="G3:G4"/>
  </mergeCells>
  <printOptions horizontalCentered="1"/>
  <pageMargins left="0.393055555555556" right="0.393055555555556" top="0.904861111111111" bottom="0.708333333333333" header="0.279166666666667" footer="0.507638888888889"/>
  <pageSetup paperSize="9" scale="9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5"/>
  <sheetViews>
    <sheetView view="pageBreakPreview" zoomScaleNormal="100" workbookViewId="0">
      <selection activeCell="A1" sqref="A1:H1"/>
    </sheetView>
  </sheetViews>
  <sheetFormatPr defaultColWidth="12.1666666666667" defaultRowHeight="18.75" outlineLevelCol="7"/>
  <cols>
    <col min="1" max="1" width="41.5" style="95" customWidth="1"/>
    <col min="2" max="2" width="13.6666666666667" style="95" hidden="1" customWidth="1"/>
    <col min="3" max="3" width="15.8333333333333" style="95" customWidth="1"/>
    <col min="4" max="4" width="16.8333333333333" style="95" hidden="1" customWidth="1"/>
    <col min="5" max="5" width="15" style="95" customWidth="1"/>
    <col min="6" max="6" width="15.6666666666667" style="95" customWidth="1"/>
    <col min="7" max="7" width="12.3333333333333" style="95" hidden="1" customWidth="1"/>
    <col min="8" max="8" width="14.3333333333333" style="95" customWidth="1"/>
    <col min="9" max="9" width="14.1666666666667" style="95"/>
    <col min="10" max="250" width="12.1666666666667" style="95" customWidth="1"/>
    <col min="251" max="16384" width="12.1666666666667" style="95"/>
  </cols>
  <sheetData>
    <row r="1" s="92" customFormat="1" ht="49" customHeight="1" spans="1:8">
      <c r="A1" s="4" t="s">
        <v>2303</v>
      </c>
      <c r="B1" s="4"/>
      <c r="C1" s="4"/>
      <c r="D1" s="4"/>
      <c r="E1" s="4"/>
      <c r="F1" s="4"/>
      <c r="G1" s="4"/>
      <c r="H1" s="4"/>
    </row>
    <row r="2" s="93" customFormat="1" ht="20.1" customHeight="1" spans="1:8">
      <c r="A2" s="18" t="s">
        <v>2304</v>
      </c>
      <c r="B2" s="18"/>
      <c r="C2" s="18"/>
      <c r="D2" s="18"/>
      <c r="H2" s="96" t="s">
        <v>70</v>
      </c>
    </row>
    <row r="3" s="94" customFormat="1" ht="20.1" customHeight="1" spans="1:8">
      <c r="A3" s="97" t="s">
        <v>2274</v>
      </c>
      <c r="B3" s="8" t="s">
        <v>2245</v>
      </c>
      <c r="C3" s="97" t="s">
        <v>9</v>
      </c>
      <c r="D3" s="97"/>
      <c r="E3" s="97"/>
      <c r="F3" s="8" t="s">
        <v>1088</v>
      </c>
      <c r="G3" s="8" t="s">
        <v>11</v>
      </c>
      <c r="H3" s="54" t="s">
        <v>12</v>
      </c>
    </row>
    <row r="4" s="94" customFormat="1" ht="20.1" customHeight="1" spans="1:8">
      <c r="A4" s="97"/>
      <c r="B4" s="8"/>
      <c r="C4" s="97" t="s">
        <v>13</v>
      </c>
      <c r="D4" s="8" t="s">
        <v>2305</v>
      </c>
      <c r="E4" s="97" t="s">
        <v>14</v>
      </c>
      <c r="F4" s="8"/>
      <c r="G4" s="8"/>
      <c r="H4" s="54"/>
    </row>
    <row r="5" s="92" customFormat="1" ht="23.1" customHeight="1" spans="1:8">
      <c r="A5" s="98" t="s">
        <v>2306</v>
      </c>
      <c r="B5" s="90">
        <v>672776</v>
      </c>
      <c r="C5" s="99"/>
      <c r="D5" s="99"/>
      <c r="E5" s="99"/>
      <c r="F5" s="100"/>
      <c r="G5" s="100">
        <f t="shared" ref="G5:G8" si="0">(E5/B5-1)*100</f>
        <v>-100</v>
      </c>
      <c r="H5" s="101"/>
    </row>
    <row r="6" s="92" customFormat="1" ht="23.1" customHeight="1" spans="1:8">
      <c r="A6" s="102" t="s">
        <v>2307</v>
      </c>
      <c r="B6" s="90">
        <v>281962</v>
      </c>
      <c r="C6" s="99"/>
      <c r="D6" s="99"/>
      <c r="E6" s="99"/>
      <c r="F6" s="100"/>
      <c r="G6" s="100">
        <f t="shared" si="0"/>
        <v>-100</v>
      </c>
      <c r="H6" s="101"/>
    </row>
    <row r="7" s="92" customFormat="1" ht="23.1" customHeight="1" spans="1:8">
      <c r="A7" s="102" t="s">
        <v>2308</v>
      </c>
      <c r="B7" s="90">
        <v>3244</v>
      </c>
      <c r="C7" s="99"/>
      <c r="D7" s="99"/>
      <c r="E7" s="99"/>
      <c r="F7" s="100"/>
      <c r="G7" s="100">
        <f t="shared" si="0"/>
        <v>-100</v>
      </c>
      <c r="H7" s="101"/>
    </row>
    <row r="8" s="92" customFormat="1" ht="23.1" customHeight="1" spans="1:8">
      <c r="A8" s="102" t="s">
        <v>2309</v>
      </c>
      <c r="B8" s="90">
        <v>107707</v>
      </c>
      <c r="C8" s="99"/>
      <c r="D8" s="99"/>
      <c r="E8" s="99"/>
      <c r="F8" s="100"/>
      <c r="G8" s="100">
        <f t="shared" si="0"/>
        <v>-100</v>
      </c>
      <c r="H8" s="101"/>
    </row>
    <row r="9" s="92" customFormat="1" ht="23.1" customHeight="1" spans="1:8">
      <c r="A9" s="103"/>
      <c r="B9" s="90"/>
      <c r="C9" s="80"/>
      <c r="D9" s="80"/>
      <c r="E9" s="99"/>
      <c r="F9" s="100"/>
      <c r="G9" s="100"/>
      <c r="H9" s="101"/>
    </row>
    <row r="10" s="92" customFormat="1" ht="23.1" customHeight="1" spans="1:8">
      <c r="A10" s="32" t="s">
        <v>39</v>
      </c>
      <c r="B10" s="79">
        <f>SUM(B5:B8)</f>
        <v>1065689</v>
      </c>
      <c r="C10" s="80">
        <f>SUM(C5:C8)</f>
        <v>0</v>
      </c>
      <c r="D10" s="80">
        <f>SUM(D5:D8)</f>
        <v>0</v>
      </c>
      <c r="E10" s="80">
        <f>SUM(E5:E8)</f>
        <v>0</v>
      </c>
      <c r="F10" s="104">
        <v>0</v>
      </c>
      <c r="G10" s="104">
        <f>(E10/B10-1)*100</f>
        <v>-100</v>
      </c>
      <c r="H10" s="101"/>
    </row>
    <row r="11" s="92" customFormat="1" ht="23.1" customHeight="1" spans="1:8">
      <c r="A11" s="105"/>
      <c r="B11" s="84"/>
      <c r="C11" s="80"/>
      <c r="D11" s="80"/>
      <c r="E11" s="80"/>
      <c r="F11" s="106"/>
      <c r="G11" s="100"/>
      <c r="H11" s="101"/>
    </row>
    <row r="12" s="92" customFormat="1" ht="23.1" customHeight="1" spans="1:8">
      <c r="A12" s="38" t="s">
        <v>2254</v>
      </c>
      <c r="B12" s="90">
        <v>10546</v>
      </c>
      <c r="C12" s="99"/>
      <c r="D12" s="80"/>
      <c r="E12" s="99">
        <v>11</v>
      </c>
      <c r="F12" s="107"/>
      <c r="G12" s="100"/>
      <c r="H12" s="101"/>
    </row>
    <row r="13" s="92" customFormat="1" ht="23.1" customHeight="1" spans="1:8">
      <c r="A13" s="38" t="s">
        <v>2310</v>
      </c>
      <c r="B13" s="90">
        <v>13920</v>
      </c>
      <c r="C13" s="108">
        <v>4</v>
      </c>
      <c r="D13" s="80"/>
      <c r="E13" s="99">
        <v>4</v>
      </c>
      <c r="F13" s="107"/>
      <c r="G13" s="100"/>
      <c r="H13" s="101"/>
    </row>
    <row r="14" s="92" customFormat="1" ht="23.1" customHeight="1" spans="1:8">
      <c r="A14" s="105"/>
      <c r="B14" s="90"/>
      <c r="C14" s="80"/>
      <c r="D14" s="80"/>
      <c r="E14" s="99"/>
      <c r="F14" s="107"/>
      <c r="G14" s="100"/>
      <c r="H14" s="101"/>
    </row>
    <row r="15" ht="23.1" customHeight="1" spans="1:8">
      <c r="A15" s="32" t="s">
        <v>2224</v>
      </c>
      <c r="B15" s="79">
        <f>SUM(B10:B13)</f>
        <v>1090155</v>
      </c>
      <c r="C15" s="80">
        <f>SUM(C10:C13)</f>
        <v>4</v>
      </c>
      <c r="D15" s="80">
        <f>SUM(D10:D13)</f>
        <v>0</v>
      </c>
      <c r="E15" s="80">
        <f>SUM(E10:E13)</f>
        <v>15</v>
      </c>
      <c r="F15" s="106"/>
      <c r="G15" s="104">
        <f>(E15/B15-1)*100</f>
        <v>-99.9986240488738</v>
      </c>
      <c r="H15" s="101"/>
    </row>
  </sheetData>
  <mergeCells count="7">
    <mergeCell ref="A1:H1"/>
    <mergeCell ref="C3:E3"/>
    <mergeCell ref="A3:A4"/>
    <mergeCell ref="B3:B4"/>
    <mergeCell ref="F3:F4"/>
    <mergeCell ref="G3:G4"/>
    <mergeCell ref="H3:H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G14"/>
  <sheetViews>
    <sheetView view="pageBreakPreview" zoomScaleNormal="100" workbookViewId="0">
      <selection activeCell="A1" sqref="A1:G1"/>
    </sheetView>
  </sheetViews>
  <sheetFormatPr defaultColWidth="10.6666666666667" defaultRowHeight="14.25" outlineLevelCol="6"/>
  <cols>
    <col min="1" max="1" width="34.8333333333333" style="2" customWidth="1"/>
    <col min="2" max="2" width="13.5" style="2" hidden="1" customWidth="1"/>
    <col min="3" max="3" width="15.5" style="2" customWidth="1"/>
    <col min="4" max="4" width="13.5" style="2" customWidth="1"/>
    <col min="5" max="5" width="12.6666666666667" style="2" customWidth="1"/>
    <col min="6" max="6" width="3.33333333333333" style="2" hidden="1" customWidth="1"/>
    <col min="7" max="7" width="11.3333333333333" style="2" customWidth="1"/>
    <col min="8" max="16383" width="10.6666666666667" style="2"/>
    <col min="16384" max="16384" width="10.6666666666667" style="65"/>
  </cols>
  <sheetData>
    <row r="1" ht="49" customHeight="1" spans="1:7">
      <c r="A1" s="4" t="s">
        <v>2311</v>
      </c>
      <c r="B1" s="4"/>
      <c r="C1" s="4"/>
      <c r="D1" s="4"/>
      <c r="E1" s="4"/>
      <c r="F1" s="4"/>
      <c r="G1" s="4"/>
    </row>
    <row r="2" s="14" customFormat="1" ht="20.1" customHeight="1" spans="1:7">
      <c r="A2" s="14" t="s">
        <v>2312</v>
      </c>
      <c r="G2" s="66" t="s">
        <v>70</v>
      </c>
    </row>
    <row r="3" s="15" customFormat="1" ht="20.1" customHeight="1" spans="1:7">
      <c r="A3" s="67" t="s">
        <v>2274</v>
      </c>
      <c r="B3" s="68" t="s">
        <v>2245</v>
      </c>
      <c r="C3" s="67" t="s">
        <v>9</v>
      </c>
      <c r="D3" s="67"/>
      <c r="E3" s="68" t="s">
        <v>2282</v>
      </c>
      <c r="F3" s="8" t="s">
        <v>11</v>
      </c>
      <c r="G3" s="69" t="s">
        <v>12</v>
      </c>
    </row>
    <row r="4" s="15" customFormat="1" ht="20.1" customHeight="1" spans="1:7">
      <c r="A4" s="67"/>
      <c r="B4" s="67"/>
      <c r="C4" s="67" t="s">
        <v>13</v>
      </c>
      <c r="D4" s="67" t="s">
        <v>14</v>
      </c>
      <c r="E4" s="68"/>
      <c r="F4" s="8"/>
      <c r="G4" s="69"/>
    </row>
    <row r="5" ht="23.1" customHeight="1" spans="1:7">
      <c r="A5" s="70" t="s">
        <v>2313</v>
      </c>
      <c r="B5" s="71"/>
      <c r="C5" s="72"/>
      <c r="D5" s="72"/>
      <c r="E5" s="73"/>
      <c r="F5" s="74" t="e">
        <f t="shared" ref="F5:F8" si="0">(D5/B5-1)*100</f>
        <v>#DIV/0!</v>
      </c>
      <c r="G5" s="75"/>
    </row>
    <row r="6" ht="23.1" customHeight="1" spans="1:7">
      <c r="A6" s="70" t="s">
        <v>2314</v>
      </c>
      <c r="B6" s="71"/>
      <c r="C6" s="72"/>
      <c r="D6" s="72"/>
      <c r="E6" s="73"/>
      <c r="F6" s="74" t="e">
        <f t="shared" si="0"/>
        <v>#DIV/0!</v>
      </c>
      <c r="G6" s="75"/>
    </row>
    <row r="7" ht="23.1" customHeight="1" spans="1:7">
      <c r="A7" s="70"/>
      <c r="B7" s="76"/>
      <c r="C7" s="77"/>
      <c r="D7" s="77">
        <v>0</v>
      </c>
      <c r="E7" s="73"/>
      <c r="F7" s="74"/>
      <c r="G7" s="75"/>
    </row>
    <row r="8" ht="23.1" customHeight="1" spans="1:7">
      <c r="A8" s="78" t="s">
        <v>68</v>
      </c>
      <c r="B8" s="79"/>
      <c r="C8" s="80">
        <f>SUM(C5:C6)</f>
        <v>0</v>
      </c>
      <c r="D8" s="80">
        <v>0</v>
      </c>
      <c r="E8" s="81">
        <v>0</v>
      </c>
      <c r="F8" s="82" t="e">
        <f t="shared" si="0"/>
        <v>#DIV/0!</v>
      </c>
      <c r="G8" s="83"/>
    </row>
    <row r="9" ht="23.1" customHeight="1" spans="1:7">
      <c r="A9" s="70" t="s">
        <v>2315</v>
      </c>
      <c r="B9" s="84"/>
      <c r="C9" s="85">
        <v>4</v>
      </c>
      <c r="D9" s="85">
        <v>15</v>
      </c>
      <c r="E9" s="86"/>
      <c r="F9" s="74"/>
      <c r="G9" s="83"/>
    </row>
    <row r="10" ht="23.1" customHeight="1" spans="1:7">
      <c r="A10" s="87"/>
      <c r="B10" s="71"/>
      <c r="C10" s="72"/>
      <c r="D10" s="72"/>
      <c r="E10" s="88"/>
      <c r="F10" s="74"/>
      <c r="G10" s="75"/>
    </row>
    <row r="11" ht="23.1" customHeight="1" spans="1:7">
      <c r="A11" s="89"/>
      <c r="B11" s="90"/>
      <c r="C11" s="91"/>
      <c r="D11" s="91"/>
      <c r="E11" s="88"/>
      <c r="F11" s="74"/>
      <c r="G11" s="75"/>
    </row>
    <row r="12" ht="23.1" customHeight="1" spans="1:7">
      <c r="A12" s="78" t="s">
        <v>2225</v>
      </c>
      <c r="B12" s="79">
        <f>SUM(B8,B10:B10)</f>
        <v>0</v>
      </c>
      <c r="C12" s="80">
        <f>SUM(C8:C10)</f>
        <v>4</v>
      </c>
      <c r="D12" s="80">
        <v>15</v>
      </c>
      <c r="E12" s="86"/>
      <c r="F12" s="82" t="e">
        <f>(D12/B12-1)*100</f>
        <v>#DIV/0!</v>
      </c>
      <c r="G12" s="75"/>
    </row>
    <row r="13" ht="23.1" customHeight="1" spans="1:7">
      <c r="A13" s="87" t="s">
        <v>2226</v>
      </c>
      <c r="B13" s="71">
        <v>80710</v>
      </c>
      <c r="C13" s="72"/>
      <c r="D13" s="72">
        <v>0</v>
      </c>
      <c r="E13" s="88"/>
      <c r="F13" s="74"/>
      <c r="G13" s="75"/>
    </row>
    <row r="14" ht="20.25" customHeight="1"/>
  </sheetData>
  <mergeCells count="7">
    <mergeCell ref="A1:G1"/>
    <mergeCell ref="C3:D3"/>
    <mergeCell ref="A3:A4"/>
    <mergeCell ref="B3:B4"/>
    <mergeCell ref="E3:E4"/>
    <mergeCell ref="F3:F4"/>
    <mergeCell ref="G3:G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D1" sqref="D1"/>
    </sheetView>
  </sheetViews>
  <sheetFormatPr defaultColWidth="9" defaultRowHeight="12.75" outlineLevelRow="1"/>
  <cols>
    <col min="1" max="1" width="118" customWidth="1"/>
  </cols>
  <sheetData>
    <row r="1" ht="409" customHeight="1" spans="1:9">
      <c r="A1" s="354" t="s">
        <v>3</v>
      </c>
      <c r="I1" s="355"/>
    </row>
    <row r="2" ht="189.5" customHeight="1" spans="1:1">
      <c r="A2" s="354"/>
    </row>
  </sheetData>
  <mergeCells count="1">
    <mergeCell ref="A1:A2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12"/>
  <sheetViews>
    <sheetView view="pageBreakPreview" zoomScaleNormal="100" workbookViewId="0">
      <selection activeCell="A1" sqref="A1:F1"/>
    </sheetView>
  </sheetViews>
  <sheetFormatPr defaultColWidth="12.1666666666667" defaultRowHeight="14.25" outlineLevelCol="5"/>
  <cols>
    <col min="1" max="1" width="62" style="44" customWidth="1"/>
    <col min="2" max="2" width="11" style="44" hidden="1" customWidth="1"/>
    <col min="3" max="3" width="22.5" style="45" customWidth="1"/>
    <col min="4" max="5" width="14.5" style="45" customWidth="1"/>
    <col min="6" max="6" width="16" style="40" customWidth="1"/>
    <col min="7" max="228" width="12.1666666666667" style="40" customWidth="1"/>
    <col min="229" max="16384" width="12.1666666666667" style="40"/>
  </cols>
  <sheetData>
    <row r="1" ht="49" customHeight="1" spans="1:6">
      <c r="A1" s="4" t="s">
        <v>2316</v>
      </c>
      <c r="B1" s="4"/>
      <c r="C1" s="4"/>
      <c r="D1" s="4"/>
      <c r="E1" s="4"/>
      <c r="F1" s="4"/>
    </row>
    <row r="2" s="41" customFormat="1" ht="20.1" customHeight="1" spans="1:6">
      <c r="A2" s="46" t="s">
        <v>2317</v>
      </c>
      <c r="B2" s="47"/>
      <c r="C2" s="48"/>
      <c r="D2" s="48"/>
      <c r="E2" s="48"/>
      <c r="F2" s="49" t="s">
        <v>70</v>
      </c>
    </row>
    <row r="3" s="42" customFormat="1" ht="20.1" customHeight="1" spans="1:6">
      <c r="A3" s="21" t="s">
        <v>7</v>
      </c>
      <c r="B3" s="50" t="s">
        <v>2318</v>
      </c>
      <c r="C3" s="51"/>
      <c r="D3" s="52" t="s">
        <v>1088</v>
      </c>
      <c r="E3" s="53" t="s">
        <v>11</v>
      </c>
      <c r="F3" s="54" t="s">
        <v>12</v>
      </c>
    </row>
    <row r="4" s="42" customFormat="1" ht="20.1" customHeight="1" spans="1:6">
      <c r="A4" s="21"/>
      <c r="B4" s="55"/>
      <c r="C4" s="56"/>
      <c r="D4" s="52"/>
      <c r="E4" s="53"/>
      <c r="F4" s="54"/>
    </row>
    <row r="5" s="43" customFormat="1" ht="23.1" customHeight="1" spans="1:6">
      <c r="A5" s="26" t="s">
        <v>2319</v>
      </c>
      <c r="B5" s="28"/>
      <c r="C5" s="57">
        <v>13652</v>
      </c>
      <c r="D5" s="57"/>
      <c r="E5" s="58"/>
      <c r="F5" s="59"/>
    </row>
    <row r="6" s="43" customFormat="1" ht="23.1" customHeight="1" spans="1:6">
      <c r="A6" s="26" t="s">
        <v>2320</v>
      </c>
      <c r="B6" s="28"/>
      <c r="C6" s="57">
        <v>23596</v>
      </c>
      <c r="D6" s="57"/>
      <c r="E6" s="58"/>
      <c r="F6" s="59"/>
    </row>
    <row r="7" s="43" customFormat="1" ht="23.1" customHeight="1" spans="1:6">
      <c r="A7" s="26" t="s">
        <v>2321</v>
      </c>
      <c r="B7" s="28"/>
      <c r="C7" s="57"/>
      <c r="D7" s="57"/>
      <c r="E7" s="58"/>
      <c r="F7" s="59"/>
    </row>
    <row r="8" s="43" customFormat="1" ht="23.1" customHeight="1" spans="1:6">
      <c r="A8" s="26" t="s">
        <v>2322</v>
      </c>
      <c r="B8" s="28"/>
      <c r="C8" s="57"/>
      <c r="D8" s="57"/>
      <c r="E8" s="58"/>
      <c r="F8" s="59"/>
    </row>
    <row r="9" s="43" customFormat="1" ht="23.1" customHeight="1" spans="1:6">
      <c r="A9" s="26" t="s">
        <v>2323</v>
      </c>
      <c r="B9" s="28"/>
      <c r="C9" s="57"/>
      <c r="D9" s="57"/>
      <c r="E9" s="58"/>
      <c r="F9" s="59"/>
    </row>
    <row r="10" s="43" customFormat="1" ht="23.1" customHeight="1" spans="1:6">
      <c r="A10" s="26" t="s">
        <v>2324</v>
      </c>
      <c r="B10" s="28"/>
      <c r="C10" s="57"/>
      <c r="D10" s="57"/>
      <c r="E10" s="58"/>
      <c r="F10" s="59"/>
    </row>
    <row r="11" s="43" customFormat="1" ht="23.1" customHeight="1" spans="1:6">
      <c r="A11" s="60"/>
      <c r="B11" s="61"/>
      <c r="C11" s="62"/>
      <c r="D11" s="62"/>
      <c r="E11" s="58"/>
      <c r="F11" s="59"/>
    </row>
    <row r="12" s="43" customFormat="1" ht="23.1" customHeight="1" spans="1:6">
      <c r="A12" s="32" t="s">
        <v>39</v>
      </c>
      <c r="B12" s="33">
        <f>SUM(B5:B10)</f>
        <v>0</v>
      </c>
      <c r="C12" s="63">
        <f>SUM(C5:C10)</f>
        <v>37248</v>
      </c>
      <c r="D12" s="63"/>
      <c r="E12" s="63"/>
      <c r="F12" s="64"/>
    </row>
  </sheetData>
  <mergeCells count="6">
    <mergeCell ref="A1:F1"/>
    <mergeCell ref="A3:A4"/>
    <mergeCell ref="D3:D4"/>
    <mergeCell ref="E3:E4"/>
    <mergeCell ref="F3:F4"/>
    <mergeCell ref="B3:C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K12"/>
  <sheetViews>
    <sheetView view="pageBreakPreview" zoomScaleNormal="100" workbookViewId="0">
      <selection activeCell="A1" sqref="A1:G1"/>
    </sheetView>
  </sheetViews>
  <sheetFormatPr defaultColWidth="10.6666666666667" defaultRowHeight="14.25"/>
  <cols>
    <col min="1" max="1" width="61.6666666666667" style="2" customWidth="1"/>
    <col min="2" max="2" width="15.5" style="2" hidden="1" customWidth="1"/>
    <col min="3" max="3" width="16" style="2" hidden="1" customWidth="1"/>
    <col min="4" max="4" width="20.5" style="17" customWidth="1"/>
    <col min="5" max="6" width="14.5" style="2" hidden="1" customWidth="1"/>
    <col min="7" max="7" width="15.8333333333333" style="2"/>
    <col min="8" max="16384" width="10.6666666666667" style="2"/>
  </cols>
  <sheetData>
    <row r="1" ht="49" customHeight="1" spans="1:7">
      <c r="A1" s="4" t="s">
        <v>2325</v>
      </c>
      <c r="B1" s="4"/>
      <c r="C1" s="4"/>
      <c r="D1" s="4"/>
      <c r="E1" s="4"/>
      <c r="F1" s="4"/>
      <c r="G1" s="4"/>
    </row>
    <row r="2" s="14" customFormat="1" ht="20.1" customHeight="1" spans="1:7">
      <c r="A2" s="18" t="s">
        <v>2326</v>
      </c>
      <c r="B2" s="18"/>
      <c r="C2" s="18"/>
      <c r="D2" s="19"/>
      <c r="E2" s="18"/>
      <c r="F2" s="18"/>
      <c r="G2" s="20" t="s">
        <v>70</v>
      </c>
    </row>
    <row r="3" s="15" customFormat="1" ht="20.1" customHeight="1" spans="1:7">
      <c r="A3" s="21" t="s">
        <v>2274</v>
      </c>
      <c r="B3" s="8" t="s">
        <v>2245</v>
      </c>
      <c r="C3" s="22" t="s">
        <v>2318</v>
      </c>
      <c r="D3" s="23"/>
      <c r="E3" s="21" t="s">
        <v>1088</v>
      </c>
      <c r="F3" s="8" t="s">
        <v>11</v>
      </c>
      <c r="G3" s="21" t="s">
        <v>12</v>
      </c>
    </row>
    <row r="4" s="15" customFormat="1" ht="20.1" customHeight="1" spans="1:7">
      <c r="A4" s="21"/>
      <c r="B4" s="8"/>
      <c r="C4" s="24"/>
      <c r="D4" s="25"/>
      <c r="E4" s="21"/>
      <c r="F4" s="8"/>
      <c r="G4" s="21"/>
    </row>
    <row r="5" ht="23.1" customHeight="1" spans="1:7">
      <c r="A5" s="26" t="s">
        <v>2327</v>
      </c>
      <c r="B5" s="27"/>
      <c r="C5" s="28"/>
      <c r="D5" s="29">
        <v>10387</v>
      </c>
      <c r="E5" s="30" t="e">
        <f t="shared" ref="E5:E12" si="0">D5/C5*100</f>
        <v>#DIV/0!</v>
      </c>
      <c r="F5" s="30" t="e">
        <f t="shared" ref="F5:F11" si="1">(D5/B5-1)*100</f>
        <v>#DIV/0!</v>
      </c>
      <c r="G5" s="31"/>
    </row>
    <row r="6" ht="23.1" customHeight="1" spans="1:7">
      <c r="A6" s="26" t="s">
        <v>2328</v>
      </c>
      <c r="B6" s="27"/>
      <c r="C6" s="28"/>
      <c r="D6" s="29">
        <v>23596</v>
      </c>
      <c r="E6" s="30" t="e">
        <f t="shared" si="0"/>
        <v>#DIV/0!</v>
      </c>
      <c r="F6" s="30" t="e">
        <f t="shared" si="1"/>
        <v>#DIV/0!</v>
      </c>
      <c r="G6" s="31"/>
    </row>
    <row r="7" ht="23.1" customHeight="1" spans="1:7">
      <c r="A7" s="26" t="s">
        <v>2329</v>
      </c>
      <c r="B7" s="27"/>
      <c r="C7" s="28"/>
      <c r="D7" s="29"/>
      <c r="E7" s="30" t="e">
        <f t="shared" si="0"/>
        <v>#DIV/0!</v>
      </c>
      <c r="F7" s="30" t="e">
        <f t="shared" si="1"/>
        <v>#DIV/0!</v>
      </c>
      <c r="G7" s="31"/>
    </row>
    <row r="8" ht="23.1" customHeight="1" spans="1:7">
      <c r="A8" s="26" t="s">
        <v>2330</v>
      </c>
      <c r="B8" s="27"/>
      <c r="C8" s="28"/>
      <c r="D8" s="29"/>
      <c r="E8" s="30" t="e">
        <f t="shared" si="0"/>
        <v>#DIV/0!</v>
      </c>
      <c r="F8" s="30" t="e">
        <f t="shared" si="1"/>
        <v>#DIV/0!</v>
      </c>
      <c r="G8" s="31"/>
    </row>
    <row r="9" ht="23.1" customHeight="1" spans="1:7">
      <c r="A9" s="26" t="s">
        <v>2331</v>
      </c>
      <c r="B9" s="27"/>
      <c r="C9" s="28"/>
      <c r="D9" s="29"/>
      <c r="E9" s="30" t="e">
        <f t="shared" si="0"/>
        <v>#DIV/0!</v>
      </c>
      <c r="F9" s="30" t="e">
        <f t="shared" si="1"/>
        <v>#DIV/0!</v>
      </c>
      <c r="G9" s="31"/>
    </row>
    <row r="10" ht="23.1" customHeight="1" spans="1:7">
      <c r="A10" s="26" t="s">
        <v>2332</v>
      </c>
      <c r="B10" s="27"/>
      <c r="C10" s="28"/>
      <c r="D10" s="29"/>
      <c r="E10" s="30" t="e">
        <f t="shared" si="0"/>
        <v>#DIV/0!</v>
      </c>
      <c r="F10" s="30" t="e">
        <f t="shared" si="1"/>
        <v>#DIV/0!</v>
      </c>
      <c r="G10" s="31"/>
    </row>
    <row r="11" s="16" customFormat="1" ht="23.1" customHeight="1" spans="1:7">
      <c r="A11" s="32" t="s">
        <v>68</v>
      </c>
      <c r="B11" s="33">
        <f>SUM(B5:B10)</f>
        <v>0</v>
      </c>
      <c r="C11" s="34">
        <f>SUM(C5:C10)</f>
        <v>0</v>
      </c>
      <c r="D11" s="35">
        <f>SUM(D5:D10)</f>
        <v>33983</v>
      </c>
      <c r="E11" s="30" t="e">
        <f t="shared" si="0"/>
        <v>#DIV/0!</v>
      </c>
      <c r="F11" s="36" t="e">
        <f t="shared" si="1"/>
        <v>#DIV/0!</v>
      </c>
      <c r="G11" s="37"/>
    </row>
    <row r="12" ht="23.1" customHeight="1" spans="1:245">
      <c r="A12" s="38" t="s">
        <v>2333</v>
      </c>
      <c r="B12" s="27"/>
      <c r="C12" s="28"/>
      <c r="D12" s="39">
        <v>28905</v>
      </c>
      <c r="E12" s="30" t="e">
        <f t="shared" si="0"/>
        <v>#DIV/0!</v>
      </c>
      <c r="F12" s="30"/>
      <c r="G12" s="31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</sheetData>
  <mergeCells count="7">
    <mergeCell ref="A1:G1"/>
    <mergeCell ref="A3:A4"/>
    <mergeCell ref="B3:B4"/>
    <mergeCell ref="E3:E4"/>
    <mergeCell ref="F3:F4"/>
    <mergeCell ref="G3:G4"/>
    <mergeCell ref="C3:D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zoomScaleSheetLayoutView="60" workbookViewId="0">
      <selection activeCell="K16" sqref="K16"/>
    </sheetView>
  </sheetViews>
  <sheetFormatPr defaultColWidth="12" defaultRowHeight="14.25" outlineLevelRow="6"/>
  <cols>
    <col min="1" max="1" width="7.33333333333333" style="1" customWidth="1"/>
    <col min="2" max="2" width="8.83333333333333" style="1" customWidth="1"/>
    <col min="3" max="7" width="11.1666666666667" style="1" customWidth="1"/>
    <col min="8" max="8" width="8.83333333333333" style="1" customWidth="1"/>
    <col min="9" max="14" width="11.1666666666667" style="1" customWidth="1"/>
    <col min="15" max="16383" width="12" style="2"/>
    <col min="16384" max="16384" width="12" style="3"/>
  </cols>
  <sheetData>
    <row r="1" ht="51.75" customHeight="1" spans="1:14">
      <c r="A1" s="4" t="s">
        <v>2334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4.75" customHeight="1" spans="1:14">
      <c r="A2" s="5" t="s">
        <v>2335</v>
      </c>
      <c r="B2" s="6" t="s">
        <v>2336</v>
      </c>
      <c r="C2" s="7"/>
      <c r="D2" s="7"/>
      <c r="E2" s="7"/>
      <c r="F2" s="7"/>
      <c r="G2" s="7"/>
      <c r="H2" s="8" t="s">
        <v>2337</v>
      </c>
      <c r="I2" s="8"/>
      <c r="J2" s="8"/>
      <c r="K2" s="8"/>
      <c r="L2" s="8"/>
      <c r="M2" s="8"/>
      <c r="N2" s="8"/>
    </row>
    <row r="3" ht="24.75" customHeight="1" spans="1:14">
      <c r="A3" s="5"/>
      <c r="B3" s="8" t="s">
        <v>2338</v>
      </c>
      <c r="C3" s="8"/>
      <c r="D3" s="8"/>
      <c r="E3" s="8"/>
      <c r="F3" s="8"/>
      <c r="G3" s="8"/>
      <c r="H3" s="8" t="s">
        <v>2338</v>
      </c>
      <c r="I3" s="8"/>
      <c r="J3" s="8"/>
      <c r="K3" s="8"/>
      <c r="L3" s="8"/>
      <c r="M3" s="8"/>
      <c r="N3" s="8"/>
    </row>
    <row r="4" ht="24.75" customHeight="1" spans="1:14">
      <c r="A4" s="5"/>
      <c r="B4" s="9" t="s">
        <v>2149</v>
      </c>
      <c r="C4" s="9" t="s">
        <v>2339</v>
      </c>
      <c r="D4" s="6" t="s">
        <v>2340</v>
      </c>
      <c r="E4" s="7"/>
      <c r="F4" s="10"/>
      <c r="G4" s="9" t="s">
        <v>2341</v>
      </c>
      <c r="H4" s="9" t="s">
        <v>2149</v>
      </c>
      <c r="I4" s="9" t="s">
        <v>2342</v>
      </c>
      <c r="J4" s="9" t="s">
        <v>2339</v>
      </c>
      <c r="K4" s="6" t="s">
        <v>2340</v>
      </c>
      <c r="L4" s="7"/>
      <c r="M4" s="10"/>
      <c r="N4" s="9" t="s">
        <v>2341</v>
      </c>
    </row>
    <row r="5" ht="47.25" customHeight="1" spans="1:14">
      <c r="A5" s="5"/>
      <c r="B5" s="11"/>
      <c r="C5" s="11"/>
      <c r="D5" s="8" t="s">
        <v>2343</v>
      </c>
      <c r="E5" s="8" t="s">
        <v>2344</v>
      </c>
      <c r="F5" s="8" t="s">
        <v>2345</v>
      </c>
      <c r="G5" s="11"/>
      <c r="H5" s="11"/>
      <c r="I5" s="11"/>
      <c r="J5" s="11"/>
      <c r="K5" s="8" t="s">
        <v>2343</v>
      </c>
      <c r="L5" s="8" t="s">
        <v>2344</v>
      </c>
      <c r="M5" s="8" t="s">
        <v>2345</v>
      </c>
      <c r="N5" s="11"/>
    </row>
    <row r="6" ht="45.75" customHeight="1" spans="1:14">
      <c r="A6" s="5" t="s">
        <v>2242</v>
      </c>
      <c r="B6" s="5">
        <f>C6+D6+G6</f>
        <v>854.73</v>
      </c>
      <c r="C6" s="5">
        <v>0</v>
      </c>
      <c r="D6" s="5">
        <f>E6+F6</f>
        <v>575.19</v>
      </c>
      <c r="E6" s="5">
        <v>467.69</v>
      </c>
      <c r="F6" s="5">
        <v>107.5</v>
      </c>
      <c r="G6" s="5">
        <v>279.54</v>
      </c>
      <c r="H6" s="5">
        <f>J6+K6+N6</f>
        <v>847.73</v>
      </c>
      <c r="I6" s="13">
        <f>(H6-B6)/B6</f>
        <v>-0.00818972073052309</v>
      </c>
      <c r="J6" s="5">
        <v>0</v>
      </c>
      <c r="K6" s="5">
        <f>L6+M6</f>
        <v>574.78</v>
      </c>
      <c r="L6" s="5">
        <v>475.93</v>
      </c>
      <c r="M6" s="5">
        <v>98.85</v>
      </c>
      <c r="N6" s="5">
        <v>272.95</v>
      </c>
    </row>
    <row r="7" spans="1:14">
      <c r="A7" s="12" t="s">
        <v>2346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</sheetData>
  <mergeCells count="16">
    <mergeCell ref="A1:N1"/>
    <mergeCell ref="B2:G2"/>
    <mergeCell ref="H2:N2"/>
    <mergeCell ref="B3:G3"/>
    <mergeCell ref="H3:N3"/>
    <mergeCell ref="D4:F4"/>
    <mergeCell ref="K4:M4"/>
    <mergeCell ref="A7:N7"/>
    <mergeCell ref="A2:A5"/>
    <mergeCell ref="B4:B5"/>
    <mergeCell ref="C4:C5"/>
    <mergeCell ref="G4:G5"/>
    <mergeCell ref="H4:H5"/>
    <mergeCell ref="I4:I5"/>
    <mergeCell ref="J4:J5"/>
    <mergeCell ref="N4:N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30"/>
  <sheetViews>
    <sheetView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A24" sqref="A24"/>
    </sheetView>
  </sheetViews>
  <sheetFormatPr defaultColWidth="10.6666666666667" defaultRowHeight="14.25"/>
  <cols>
    <col min="1" max="1" width="36.1666666666667" style="2" customWidth="1"/>
    <col min="2" max="2" width="13.8333333333333" style="2" customWidth="1"/>
    <col min="3" max="3" width="13.1666666666667" style="2" customWidth="1"/>
    <col min="4" max="4" width="13" style="2" customWidth="1"/>
    <col min="5" max="5" width="12" style="2" customWidth="1"/>
    <col min="6" max="6" width="13" style="2" customWidth="1"/>
    <col min="7" max="7" width="9.66666666666667" style="2" customWidth="1"/>
    <col min="8" max="8" width="10.6666666666667" style="2"/>
    <col min="9" max="9" width="20.3333333333333" style="2" customWidth="1"/>
    <col min="10" max="16383" width="10.6666666666667" style="2"/>
    <col min="16384" max="16384" width="10.6666666666667" style="65"/>
  </cols>
  <sheetData>
    <row r="1" ht="49" customHeight="1" spans="1:7">
      <c r="A1" s="223" t="s">
        <v>4</v>
      </c>
      <c r="B1" s="223"/>
      <c r="C1" s="223"/>
      <c r="D1" s="223"/>
      <c r="E1" s="264"/>
      <c r="F1" s="264"/>
      <c r="G1" s="223"/>
    </row>
    <row r="2" ht="20.1" customHeight="1" spans="1:7">
      <c r="A2" s="188" t="s">
        <v>5</v>
      </c>
      <c r="B2" s="140"/>
      <c r="C2" s="140"/>
      <c r="D2" s="140"/>
      <c r="E2" s="140"/>
      <c r="F2" s="140"/>
      <c r="G2" s="20" t="s">
        <v>6</v>
      </c>
    </row>
    <row r="3" s="15" customFormat="1" ht="20.1" customHeight="1" spans="1:7">
      <c r="A3" s="97" t="s">
        <v>7</v>
      </c>
      <c r="B3" s="8" t="s">
        <v>8</v>
      </c>
      <c r="C3" s="97" t="s">
        <v>9</v>
      </c>
      <c r="D3" s="97"/>
      <c r="E3" s="8" t="s">
        <v>10</v>
      </c>
      <c r="F3" s="8" t="s">
        <v>11</v>
      </c>
      <c r="G3" s="97" t="s">
        <v>12</v>
      </c>
    </row>
    <row r="4" s="15" customFormat="1" ht="20.1" customHeight="1" spans="1:7">
      <c r="A4" s="97"/>
      <c r="B4" s="8"/>
      <c r="C4" s="8" t="s">
        <v>13</v>
      </c>
      <c r="D4" s="97" t="s">
        <v>14</v>
      </c>
      <c r="E4" s="8"/>
      <c r="F4" s="8"/>
      <c r="G4" s="97"/>
    </row>
    <row r="5" s="333" customFormat="1" ht="23.1" customHeight="1" spans="1:7">
      <c r="A5" s="336" t="s">
        <v>15</v>
      </c>
      <c r="B5" s="337">
        <f>SUM(B6:B19)</f>
        <v>8733</v>
      </c>
      <c r="C5" s="337">
        <f>SUM(C6:C19)</f>
        <v>11230</v>
      </c>
      <c r="D5" s="337">
        <f>SUM(D6:D19)</f>
        <v>3313</v>
      </c>
      <c r="E5" s="338">
        <f t="shared" ref="E5:E13" si="0">D5/C5</f>
        <v>0.295013357079252</v>
      </c>
      <c r="F5" s="338">
        <f t="shared" ref="F5:F13" si="1">(D5-B5)/B5</f>
        <v>-0.620634375357838</v>
      </c>
      <c r="G5" s="339"/>
    </row>
    <row r="6" s="333" customFormat="1" ht="23.1" customHeight="1" spans="1:7">
      <c r="A6" s="340" t="s">
        <v>16</v>
      </c>
      <c r="B6" s="155">
        <v>1703</v>
      </c>
      <c r="C6" s="341">
        <v>4000</v>
      </c>
      <c r="D6" s="155">
        <v>-2580</v>
      </c>
      <c r="E6" s="327">
        <f t="shared" si="0"/>
        <v>-0.645</v>
      </c>
      <c r="F6" s="327">
        <f t="shared" si="1"/>
        <v>-2.51497357604228</v>
      </c>
      <c r="G6" s="193"/>
    </row>
    <row r="7" s="333" customFormat="1" ht="23.1" customHeight="1" spans="1:7">
      <c r="A7" s="340" t="s">
        <v>17</v>
      </c>
      <c r="B7" s="155">
        <v>327</v>
      </c>
      <c r="C7" s="341">
        <v>350</v>
      </c>
      <c r="D7" s="155">
        <v>714</v>
      </c>
      <c r="E7" s="327">
        <f t="shared" si="0"/>
        <v>2.04</v>
      </c>
      <c r="F7" s="327">
        <f t="shared" si="1"/>
        <v>1.18348623853211</v>
      </c>
      <c r="G7" s="342"/>
    </row>
    <row r="8" s="333" customFormat="1" ht="23.1" customHeight="1" spans="1:7">
      <c r="A8" s="340" t="s">
        <v>18</v>
      </c>
      <c r="B8" s="155">
        <v>147</v>
      </c>
      <c r="C8" s="341">
        <v>150</v>
      </c>
      <c r="D8" s="155">
        <v>221</v>
      </c>
      <c r="E8" s="327">
        <f t="shared" si="0"/>
        <v>1.47333333333333</v>
      </c>
      <c r="F8" s="327">
        <f t="shared" si="1"/>
        <v>0.503401360544218</v>
      </c>
      <c r="G8" s="342"/>
    </row>
    <row r="9" s="333" customFormat="1" ht="23.1" customHeight="1" spans="1:7">
      <c r="A9" s="340" t="s">
        <v>19</v>
      </c>
      <c r="B9" s="155">
        <v>635</v>
      </c>
      <c r="C9" s="341">
        <v>820</v>
      </c>
      <c r="D9" s="155">
        <v>1105</v>
      </c>
      <c r="E9" s="327">
        <f t="shared" si="0"/>
        <v>1.34756097560976</v>
      </c>
      <c r="F9" s="327">
        <f t="shared" si="1"/>
        <v>0.740157480314961</v>
      </c>
      <c r="G9" s="343"/>
    </row>
    <row r="10" s="333" customFormat="1" ht="23.1" customHeight="1" spans="1:7">
      <c r="A10" s="340" t="s">
        <v>20</v>
      </c>
      <c r="B10" s="155">
        <v>481</v>
      </c>
      <c r="C10" s="341">
        <v>450</v>
      </c>
      <c r="D10" s="155">
        <v>658</v>
      </c>
      <c r="E10" s="327">
        <f t="shared" si="0"/>
        <v>1.46222222222222</v>
      </c>
      <c r="F10" s="327">
        <f t="shared" si="1"/>
        <v>0.367983367983368</v>
      </c>
      <c r="G10" s="342"/>
    </row>
    <row r="11" s="333" customFormat="1" ht="23.1" customHeight="1" spans="1:7">
      <c r="A11" s="340" t="s">
        <v>21</v>
      </c>
      <c r="B11" s="155">
        <v>1395</v>
      </c>
      <c r="C11" s="341">
        <v>1400</v>
      </c>
      <c r="D11" s="155">
        <v>1265</v>
      </c>
      <c r="E11" s="327">
        <f t="shared" si="0"/>
        <v>0.903571428571429</v>
      </c>
      <c r="F11" s="327">
        <f t="shared" si="1"/>
        <v>-0.0931899641577061</v>
      </c>
      <c r="G11" s="343"/>
    </row>
    <row r="12" s="333" customFormat="1" ht="23.1" customHeight="1" spans="1:7">
      <c r="A12" s="340" t="s">
        <v>22</v>
      </c>
      <c r="B12" s="155">
        <v>322</v>
      </c>
      <c r="C12" s="341">
        <v>300</v>
      </c>
      <c r="D12" s="155">
        <v>254</v>
      </c>
      <c r="E12" s="327">
        <f t="shared" si="0"/>
        <v>0.846666666666667</v>
      </c>
      <c r="F12" s="327">
        <f t="shared" si="1"/>
        <v>-0.211180124223602</v>
      </c>
      <c r="G12" s="342"/>
    </row>
    <row r="13" s="333" customFormat="1" ht="23.1" customHeight="1" spans="1:10">
      <c r="A13" s="340" t="s">
        <v>23</v>
      </c>
      <c r="B13" s="155">
        <v>359</v>
      </c>
      <c r="C13" s="341">
        <v>360</v>
      </c>
      <c r="D13" s="155">
        <v>358</v>
      </c>
      <c r="E13" s="327">
        <f t="shared" si="0"/>
        <v>0.994444444444444</v>
      </c>
      <c r="F13" s="327">
        <f t="shared" si="1"/>
        <v>-0.00278551532033426</v>
      </c>
      <c r="G13" s="343"/>
      <c r="J13" s="353"/>
    </row>
    <row r="14" s="333" customFormat="1" ht="23.1" customHeight="1" spans="1:7">
      <c r="A14" s="340" t="s">
        <v>24</v>
      </c>
      <c r="B14" s="155"/>
      <c r="C14" s="341">
        <v>0</v>
      </c>
      <c r="D14" s="155"/>
      <c r="E14" s="327"/>
      <c r="F14" s="327"/>
      <c r="G14" s="342"/>
    </row>
    <row r="15" s="333" customFormat="1" ht="23.1" customHeight="1" spans="1:7">
      <c r="A15" s="340" t="s">
        <v>25</v>
      </c>
      <c r="B15" s="155">
        <v>3161</v>
      </c>
      <c r="C15" s="341">
        <v>2180</v>
      </c>
      <c r="D15" s="155">
        <v>222</v>
      </c>
      <c r="E15" s="327">
        <f t="shared" ref="E15:E18" si="2">D15/C15</f>
        <v>0.101834862385321</v>
      </c>
      <c r="F15" s="327">
        <f t="shared" ref="F15:F23" si="3">(D15-B15)/B15</f>
        <v>-0.929769060423916</v>
      </c>
      <c r="G15" s="342"/>
    </row>
    <row r="16" s="333" customFormat="1" ht="23.1" customHeight="1" spans="1:7">
      <c r="A16" s="340" t="s">
        <v>26</v>
      </c>
      <c r="B16" s="155">
        <v>105</v>
      </c>
      <c r="C16" s="341">
        <v>1110</v>
      </c>
      <c r="D16" s="155">
        <v>960</v>
      </c>
      <c r="E16" s="327">
        <f t="shared" si="2"/>
        <v>0.864864864864865</v>
      </c>
      <c r="F16" s="327">
        <f t="shared" si="3"/>
        <v>8.14285714285714</v>
      </c>
      <c r="G16" s="342"/>
    </row>
    <row r="17" s="333" customFormat="1" ht="23.1" customHeight="1" spans="1:7">
      <c r="A17" s="340" t="s">
        <v>27</v>
      </c>
      <c r="B17" s="155">
        <v>91</v>
      </c>
      <c r="C17" s="341">
        <v>100</v>
      </c>
      <c r="D17" s="155">
        <v>125</v>
      </c>
      <c r="E17" s="327">
        <f t="shared" si="2"/>
        <v>1.25</v>
      </c>
      <c r="F17" s="327">
        <f t="shared" si="3"/>
        <v>0.373626373626374</v>
      </c>
      <c r="G17" s="342"/>
    </row>
    <row r="18" s="333" customFormat="1" ht="23.1" customHeight="1" spans="1:7">
      <c r="A18" s="340" t="s">
        <v>28</v>
      </c>
      <c r="B18" s="155">
        <v>7</v>
      </c>
      <c r="C18" s="341">
        <v>10</v>
      </c>
      <c r="D18" s="155">
        <v>11</v>
      </c>
      <c r="E18" s="327">
        <f t="shared" si="2"/>
        <v>1.1</v>
      </c>
      <c r="F18" s="327">
        <f t="shared" si="3"/>
        <v>0.571428571428571</v>
      </c>
      <c r="G18" s="342"/>
    </row>
    <row r="19" s="333" customFormat="1" ht="23.1" customHeight="1" spans="1:7">
      <c r="A19" s="340" t="s">
        <v>29</v>
      </c>
      <c r="B19" s="155"/>
      <c r="C19" s="344"/>
      <c r="D19" s="155"/>
      <c r="E19" s="327"/>
      <c r="F19" s="327"/>
      <c r="G19" s="342"/>
    </row>
    <row r="20" s="333" customFormat="1" ht="23.1" customHeight="1" spans="1:7">
      <c r="A20" s="336" t="s">
        <v>30</v>
      </c>
      <c r="B20" s="337">
        <f>SUM(B21:B28)</f>
        <v>5230</v>
      </c>
      <c r="C20" s="337">
        <f>SUM(C21:C28)</f>
        <v>4500</v>
      </c>
      <c r="D20" s="337">
        <f>SUM(D21:D28)</f>
        <v>1847</v>
      </c>
      <c r="E20" s="338">
        <f t="shared" ref="E20:E23" si="4">D20/C20</f>
        <v>0.410444444444444</v>
      </c>
      <c r="F20" s="338">
        <f t="shared" si="3"/>
        <v>-0.646845124282983</v>
      </c>
      <c r="G20" s="345"/>
    </row>
    <row r="21" s="333" customFormat="1" ht="23.1" customHeight="1" spans="1:7">
      <c r="A21" s="340" t="s">
        <v>31</v>
      </c>
      <c r="B21" s="155">
        <v>1288</v>
      </c>
      <c r="C21" s="155">
        <v>1300</v>
      </c>
      <c r="D21" s="155">
        <v>921</v>
      </c>
      <c r="E21" s="327">
        <f t="shared" si="4"/>
        <v>0.708461538461538</v>
      </c>
      <c r="F21" s="327">
        <f t="shared" si="3"/>
        <v>-0.284937888198758</v>
      </c>
      <c r="G21" s="342"/>
    </row>
    <row r="22" s="333" customFormat="1" ht="23.1" customHeight="1" spans="1:7">
      <c r="A22" s="340" t="s">
        <v>32</v>
      </c>
      <c r="B22" s="155">
        <v>702</v>
      </c>
      <c r="C22" s="155">
        <v>400</v>
      </c>
      <c r="D22" s="155">
        <v>587</v>
      </c>
      <c r="E22" s="327">
        <f t="shared" ref="E22:E28" si="5">D22/C22</f>
        <v>1.4675</v>
      </c>
      <c r="F22" s="327">
        <f t="shared" ref="F22:F28" si="6">(D22-B22)/B22</f>
        <v>-0.163817663817664</v>
      </c>
      <c r="G22" s="342"/>
    </row>
    <row r="23" s="333" customFormat="1" ht="23.1" customHeight="1" spans="1:7">
      <c r="A23" s="340" t="s">
        <v>33</v>
      </c>
      <c r="B23" s="155">
        <v>472</v>
      </c>
      <c r="C23" s="155">
        <v>150</v>
      </c>
      <c r="D23" s="155">
        <v>38</v>
      </c>
      <c r="E23" s="327">
        <f t="shared" si="5"/>
        <v>0.253333333333333</v>
      </c>
      <c r="F23" s="327">
        <f t="shared" si="6"/>
        <v>-0.919491525423729</v>
      </c>
      <c r="G23" s="342"/>
    </row>
    <row r="24" s="333" customFormat="1" ht="23.1" customHeight="1" spans="1:7">
      <c r="A24" s="340" t="s">
        <v>34</v>
      </c>
      <c r="B24" s="155"/>
      <c r="C24" s="155"/>
      <c r="D24" s="155">
        <v>0</v>
      </c>
      <c r="E24" s="327"/>
      <c r="F24" s="327"/>
      <c r="G24" s="343"/>
    </row>
    <row r="25" s="333" customFormat="1" ht="23.1" customHeight="1" spans="1:7">
      <c r="A25" s="346" t="s">
        <v>35</v>
      </c>
      <c r="B25" s="155">
        <v>2614</v>
      </c>
      <c r="C25" s="155">
        <v>2500</v>
      </c>
      <c r="D25" s="155">
        <v>103</v>
      </c>
      <c r="E25" s="327">
        <f t="shared" si="5"/>
        <v>0.0412</v>
      </c>
      <c r="F25" s="327">
        <f t="shared" si="6"/>
        <v>-0.960596786534047</v>
      </c>
      <c r="G25" s="343"/>
    </row>
    <row r="26" s="334" customFormat="1" ht="23.1" customHeight="1" spans="1:7">
      <c r="A26" s="347" t="s">
        <v>36</v>
      </c>
      <c r="B26" s="348"/>
      <c r="C26" s="348"/>
      <c r="D26" s="348"/>
      <c r="E26" s="327"/>
      <c r="F26" s="327"/>
      <c r="G26" s="349"/>
    </row>
    <row r="27" s="334" customFormat="1" ht="23.1" customHeight="1" spans="1:7">
      <c r="A27" s="347" t="s">
        <v>37</v>
      </c>
      <c r="B27" s="348">
        <v>150</v>
      </c>
      <c r="C27" s="348">
        <v>150</v>
      </c>
      <c r="D27" s="348">
        <v>198</v>
      </c>
      <c r="E27" s="327">
        <f t="shared" si="5"/>
        <v>1.32</v>
      </c>
      <c r="F27" s="327">
        <f t="shared" si="6"/>
        <v>0.32</v>
      </c>
      <c r="G27" s="349"/>
    </row>
    <row r="28" s="334" customFormat="1" ht="23.1" customHeight="1" spans="1:7">
      <c r="A28" s="347" t="s">
        <v>38</v>
      </c>
      <c r="B28" s="348">
        <v>4</v>
      </c>
      <c r="C28" s="348"/>
      <c r="D28" s="348">
        <v>0</v>
      </c>
      <c r="E28" s="327"/>
      <c r="F28" s="327">
        <f t="shared" si="6"/>
        <v>-1</v>
      </c>
      <c r="G28" s="349"/>
    </row>
    <row r="29" s="335" customFormat="1" ht="23.1" customHeight="1" spans="1:7">
      <c r="A29" s="350" t="s">
        <v>39</v>
      </c>
      <c r="B29" s="351">
        <f>B5+B20</f>
        <v>13963</v>
      </c>
      <c r="C29" s="351">
        <f>C5+C20</f>
        <v>15730</v>
      </c>
      <c r="D29" s="351">
        <f>D5+D20</f>
        <v>5160</v>
      </c>
      <c r="E29" s="338">
        <f>D29/C29</f>
        <v>0.328035600762873</v>
      </c>
      <c r="F29" s="338">
        <f>(D29-B29)/B29</f>
        <v>-0.630451908615627</v>
      </c>
      <c r="G29" s="352"/>
    </row>
    <row r="30" ht="23.1" customHeight="1"/>
  </sheetData>
  <mergeCells count="7">
    <mergeCell ref="A1:F1"/>
    <mergeCell ref="C3:D3"/>
    <mergeCell ref="A3:A4"/>
    <mergeCell ref="B3:B4"/>
    <mergeCell ref="E3:E4"/>
    <mergeCell ref="F3:F4"/>
    <mergeCell ref="G3:G4"/>
  </mergeCells>
  <printOptions horizontalCentered="1"/>
  <pageMargins left="0.393055555555556" right="0.393055555555556" top="0.984027777777778" bottom="0.708333333333333" header="0.279166666666667" footer="0.507638888888889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6" workbookViewId="0">
      <selection activeCell="A14" sqref="A14"/>
    </sheetView>
  </sheetViews>
  <sheetFormatPr defaultColWidth="9" defaultRowHeight="12.75" outlineLevelCol="7"/>
  <cols>
    <col min="1" max="1" width="38.8888888888889" customWidth="1"/>
    <col min="2" max="2" width="15.6666666666667" style="222" customWidth="1"/>
    <col min="3" max="3" width="12" style="222" customWidth="1"/>
    <col min="4" max="4" width="12.4444444444444" style="222" customWidth="1"/>
    <col min="5" max="5" width="14.1666666666667" customWidth="1"/>
    <col min="6" max="6" width="13.6666666666667" customWidth="1"/>
    <col min="7" max="7" width="8.44444444444444" customWidth="1"/>
    <col min="8" max="8" width="25.1666666666667" customWidth="1"/>
    <col min="9" max="9" width="18.1666666666667" customWidth="1"/>
  </cols>
  <sheetData>
    <row r="1" ht="49" customHeight="1" spans="1:7">
      <c r="A1" s="223" t="s">
        <v>40</v>
      </c>
      <c r="B1" s="223"/>
      <c r="C1" s="223"/>
      <c r="D1" s="223"/>
      <c r="E1" s="264"/>
      <c r="F1" s="264"/>
      <c r="G1" s="223"/>
    </row>
    <row r="2" ht="16.5" customHeight="1" spans="1:8">
      <c r="A2" s="313" t="s">
        <v>41</v>
      </c>
      <c r="B2" s="314"/>
      <c r="C2" s="314"/>
      <c r="D2" s="314"/>
      <c r="E2" s="313"/>
      <c r="F2" s="313"/>
      <c r="G2" s="313"/>
      <c r="H2" s="313"/>
    </row>
    <row r="3" ht="18.5" customHeight="1" spans="1:7">
      <c r="A3" s="97" t="s">
        <v>7</v>
      </c>
      <c r="B3" s="315" t="s">
        <v>8</v>
      </c>
      <c r="C3" s="316" t="s">
        <v>9</v>
      </c>
      <c r="D3" s="317"/>
      <c r="E3" s="318" t="s">
        <v>42</v>
      </c>
      <c r="F3" s="319" t="s">
        <v>43</v>
      </c>
      <c r="G3" s="320" t="s">
        <v>12</v>
      </c>
    </row>
    <row r="4" ht="30.25" customHeight="1" spans="1:7">
      <c r="A4" s="97"/>
      <c r="B4" s="321"/>
      <c r="C4" s="322" t="s">
        <v>13</v>
      </c>
      <c r="D4" s="322" t="s">
        <v>14</v>
      </c>
      <c r="E4" s="323"/>
      <c r="F4" s="324"/>
      <c r="G4" s="325"/>
    </row>
    <row r="5" ht="23.1" customHeight="1" spans="1:7">
      <c r="A5" s="291" t="s">
        <v>44</v>
      </c>
      <c r="B5" s="326">
        <v>40542</v>
      </c>
      <c r="C5" s="326">
        <v>41411</v>
      </c>
      <c r="D5" s="326">
        <v>49178</v>
      </c>
      <c r="E5" s="327">
        <f>D5/C5</f>
        <v>1.18755886117215</v>
      </c>
      <c r="F5" s="327">
        <f>(D5-B5)/B5</f>
        <v>0.213013664841399</v>
      </c>
      <c r="G5" s="328"/>
    </row>
    <row r="6" ht="23.1" customHeight="1" spans="1:7">
      <c r="A6" s="291" t="s">
        <v>45</v>
      </c>
      <c r="B6" s="326">
        <v>244</v>
      </c>
      <c r="C6" s="326">
        <v>187</v>
      </c>
      <c r="D6" s="326">
        <v>135</v>
      </c>
      <c r="E6" s="327">
        <f>D6/C6</f>
        <v>0.72192513368984</v>
      </c>
      <c r="F6" s="327">
        <f>(D6-B6)/B6</f>
        <v>-0.44672131147541</v>
      </c>
      <c r="G6" s="328"/>
    </row>
    <row r="7" ht="23.1" customHeight="1" spans="1:7">
      <c r="A7" s="291" t="s">
        <v>46</v>
      </c>
      <c r="B7" s="326">
        <v>9196</v>
      </c>
      <c r="C7" s="326">
        <v>8908</v>
      </c>
      <c r="D7" s="326">
        <v>10588</v>
      </c>
      <c r="E7" s="327">
        <f>D7/C7</f>
        <v>1.18859452177818</v>
      </c>
      <c r="F7" s="327">
        <f t="shared" ref="F6:F30" si="0">(D7-B7)/B7</f>
        <v>0.151370160939539</v>
      </c>
      <c r="G7" s="328"/>
    </row>
    <row r="8" ht="23.1" customHeight="1" spans="1:7">
      <c r="A8" s="291" t="s">
        <v>47</v>
      </c>
      <c r="B8" s="326">
        <v>39763</v>
      </c>
      <c r="C8" s="326">
        <v>40365</v>
      </c>
      <c r="D8" s="326">
        <v>39905</v>
      </c>
      <c r="E8" s="327">
        <f>D8/C8</f>
        <v>0.988603988603989</v>
      </c>
      <c r="F8" s="327">
        <f t="shared" si="0"/>
        <v>0.0035711591177728</v>
      </c>
      <c r="G8" s="328"/>
    </row>
    <row r="9" ht="23.1" customHeight="1" spans="1:7">
      <c r="A9" s="291" t="s">
        <v>48</v>
      </c>
      <c r="B9" s="326">
        <v>127</v>
      </c>
      <c r="C9" s="326">
        <v>140</v>
      </c>
      <c r="D9" s="326">
        <v>149</v>
      </c>
      <c r="E9" s="327">
        <f>D9/C9</f>
        <v>1.06428571428571</v>
      </c>
      <c r="F9" s="327">
        <f t="shared" si="0"/>
        <v>0.173228346456693</v>
      </c>
      <c r="G9" s="328"/>
    </row>
    <row r="10" ht="23.1" customHeight="1" spans="1:7">
      <c r="A10" s="291" t="s">
        <v>49</v>
      </c>
      <c r="B10" s="326">
        <v>9139</v>
      </c>
      <c r="C10" s="326">
        <v>9029</v>
      </c>
      <c r="D10" s="326">
        <v>9865</v>
      </c>
      <c r="E10" s="327">
        <f>D10/C10</f>
        <v>1.09259054158822</v>
      </c>
      <c r="F10" s="327">
        <f t="shared" si="0"/>
        <v>0.07943976365029</v>
      </c>
      <c r="G10" s="328"/>
    </row>
    <row r="11" ht="23.1" customHeight="1" spans="1:7">
      <c r="A11" s="291" t="s">
        <v>50</v>
      </c>
      <c r="B11" s="326">
        <v>61719</v>
      </c>
      <c r="C11" s="326">
        <v>59698</v>
      </c>
      <c r="D11" s="326">
        <v>62747</v>
      </c>
      <c r="E11" s="327">
        <f>D11/C11</f>
        <v>1.05107373781366</v>
      </c>
      <c r="F11" s="327">
        <f t="shared" si="0"/>
        <v>0.0166561350637567</v>
      </c>
      <c r="G11" s="328"/>
    </row>
    <row r="12" ht="23.1" customHeight="1" spans="1:7">
      <c r="A12" s="291" t="s">
        <v>51</v>
      </c>
      <c r="B12" s="326">
        <v>21196</v>
      </c>
      <c r="C12" s="326">
        <v>21236</v>
      </c>
      <c r="D12" s="326">
        <v>23755</v>
      </c>
      <c r="E12" s="327">
        <f>D12/C12</f>
        <v>1.11861932567338</v>
      </c>
      <c r="F12" s="327">
        <f t="shared" si="0"/>
        <v>0.120730326476694</v>
      </c>
      <c r="G12" s="328"/>
    </row>
    <row r="13" ht="23.1" customHeight="1" spans="1:7">
      <c r="A13" s="291" t="s">
        <v>52</v>
      </c>
      <c r="B13" s="326">
        <v>10087</v>
      </c>
      <c r="C13" s="326">
        <v>11290</v>
      </c>
      <c r="D13" s="326">
        <v>10161</v>
      </c>
      <c r="E13" s="327">
        <v>0</v>
      </c>
      <c r="F13" s="327">
        <f t="shared" si="0"/>
        <v>0.00733617527510657</v>
      </c>
      <c r="G13" s="328"/>
    </row>
    <row r="14" ht="23.1" customHeight="1" spans="1:7">
      <c r="A14" s="291" t="s">
        <v>53</v>
      </c>
      <c r="B14" s="326">
        <v>8512</v>
      </c>
      <c r="C14" s="326">
        <v>8827</v>
      </c>
      <c r="D14" s="326">
        <v>9529</v>
      </c>
      <c r="E14" s="327">
        <v>0</v>
      </c>
      <c r="F14" s="327">
        <f t="shared" si="0"/>
        <v>0.119478383458647</v>
      </c>
      <c r="G14" s="328"/>
    </row>
    <row r="15" ht="23.1" customHeight="1" spans="1:7">
      <c r="A15" s="291" t="s">
        <v>54</v>
      </c>
      <c r="B15" s="326">
        <v>76311</v>
      </c>
      <c r="C15" s="326">
        <v>76810</v>
      </c>
      <c r="D15" s="326">
        <v>83286</v>
      </c>
      <c r="E15" s="327">
        <v>0</v>
      </c>
      <c r="F15" s="327">
        <f t="shared" si="0"/>
        <v>0.091402288005661</v>
      </c>
      <c r="G15" s="328"/>
    </row>
    <row r="16" ht="23.1" customHeight="1" spans="1:7">
      <c r="A16" s="291" t="s">
        <v>55</v>
      </c>
      <c r="B16" s="326">
        <v>9193</v>
      </c>
      <c r="C16" s="326">
        <v>9406</v>
      </c>
      <c r="D16" s="326">
        <v>6520</v>
      </c>
      <c r="E16" s="327">
        <v>0</v>
      </c>
      <c r="F16" s="327">
        <f t="shared" si="0"/>
        <v>-0.290764712281083</v>
      </c>
      <c r="G16" s="328"/>
    </row>
    <row r="17" ht="23.1" customHeight="1" spans="1:7">
      <c r="A17" s="291" t="s">
        <v>56</v>
      </c>
      <c r="B17" s="326">
        <v>2827</v>
      </c>
      <c r="C17" s="326">
        <v>2301</v>
      </c>
      <c r="D17" s="326">
        <v>2637</v>
      </c>
      <c r="E17" s="327">
        <v>0</v>
      </c>
      <c r="F17" s="327">
        <f t="shared" si="0"/>
        <v>-0.0672090555359038</v>
      </c>
      <c r="G17" s="328"/>
    </row>
    <row r="18" ht="23.1" customHeight="1" spans="1:7">
      <c r="A18" s="291" t="s">
        <v>57</v>
      </c>
      <c r="B18" s="326">
        <v>1320</v>
      </c>
      <c r="C18" s="326">
        <v>1332</v>
      </c>
      <c r="D18" s="326">
        <v>729</v>
      </c>
      <c r="E18" s="327">
        <v>0</v>
      </c>
      <c r="F18" s="327">
        <f t="shared" si="0"/>
        <v>-0.447727272727273</v>
      </c>
      <c r="G18" s="328"/>
    </row>
    <row r="19" ht="23.1" customHeight="1" spans="1:7">
      <c r="A19" s="291" t="s">
        <v>58</v>
      </c>
      <c r="B19" s="326">
        <v>138</v>
      </c>
      <c r="C19" s="326">
        <v>120</v>
      </c>
      <c r="D19" s="326">
        <v>229</v>
      </c>
      <c r="E19" s="327">
        <v>0</v>
      </c>
      <c r="F19" s="327">
        <f t="shared" si="0"/>
        <v>0.659420289855073</v>
      </c>
      <c r="G19" s="328"/>
    </row>
    <row r="20" ht="23.1" customHeight="1" spans="1:7">
      <c r="A20" s="291" t="s">
        <v>59</v>
      </c>
      <c r="B20" s="326"/>
      <c r="C20" s="326"/>
      <c r="D20" s="326">
        <v>0</v>
      </c>
      <c r="E20" s="327"/>
      <c r="F20" s="327"/>
      <c r="G20" s="328"/>
    </row>
    <row r="21" ht="23.1" customHeight="1" spans="1:7">
      <c r="A21" s="291" t="s">
        <v>60</v>
      </c>
      <c r="B21" s="326">
        <v>1181</v>
      </c>
      <c r="C21" s="326">
        <v>5527</v>
      </c>
      <c r="D21" s="326">
        <v>7713</v>
      </c>
      <c r="E21" s="327">
        <v>0</v>
      </c>
      <c r="F21" s="327">
        <f t="shared" si="0"/>
        <v>5.53090601185436</v>
      </c>
      <c r="G21" s="328"/>
    </row>
    <row r="22" ht="23.1" customHeight="1" spans="1:7">
      <c r="A22" s="291" t="s">
        <v>61</v>
      </c>
      <c r="B22" s="326">
        <v>7607</v>
      </c>
      <c r="C22" s="326">
        <v>7324</v>
      </c>
      <c r="D22" s="326">
        <v>8259</v>
      </c>
      <c r="E22" s="327">
        <v>0</v>
      </c>
      <c r="F22" s="327">
        <f t="shared" si="0"/>
        <v>0.085710529775207</v>
      </c>
      <c r="G22" s="328"/>
    </row>
    <row r="23" ht="23.1" customHeight="1" spans="1:7">
      <c r="A23" s="291" t="s">
        <v>62</v>
      </c>
      <c r="B23" s="326">
        <v>722</v>
      </c>
      <c r="C23" s="326">
        <v>280</v>
      </c>
      <c r="D23" s="326">
        <v>332</v>
      </c>
      <c r="E23" s="327">
        <v>0</v>
      </c>
      <c r="F23" s="327">
        <f t="shared" si="0"/>
        <v>-0.54016620498615</v>
      </c>
      <c r="G23" s="328"/>
    </row>
    <row r="24" ht="23.1" customHeight="1" spans="1:7">
      <c r="A24" s="291" t="s">
        <v>63</v>
      </c>
      <c r="B24" s="326">
        <v>3920</v>
      </c>
      <c r="C24" s="326">
        <v>3731</v>
      </c>
      <c r="D24" s="326">
        <v>4154</v>
      </c>
      <c r="E24" s="327">
        <v>0</v>
      </c>
      <c r="F24" s="327">
        <f t="shared" si="0"/>
        <v>0.0596938775510204</v>
      </c>
      <c r="G24" s="328"/>
    </row>
    <row r="25" ht="23.1" customHeight="1" spans="1:7">
      <c r="A25" s="291" t="s">
        <v>64</v>
      </c>
      <c r="B25" s="326"/>
      <c r="C25" s="326"/>
      <c r="D25" s="326"/>
      <c r="E25" s="327"/>
      <c r="F25" s="327"/>
      <c r="G25" s="328"/>
    </row>
    <row r="26" ht="23.1" customHeight="1" spans="1:7">
      <c r="A26" s="291" t="s">
        <v>65</v>
      </c>
      <c r="B26" s="326"/>
      <c r="C26" s="326"/>
      <c r="D26" s="326"/>
      <c r="E26" s="327"/>
      <c r="F26" s="327"/>
      <c r="G26" s="328"/>
    </row>
    <row r="27" ht="23.1" customHeight="1" spans="1:7">
      <c r="A27" s="291" t="s">
        <v>66</v>
      </c>
      <c r="B27" s="326">
        <v>1215</v>
      </c>
      <c r="C27" s="326">
        <v>1300</v>
      </c>
      <c r="D27" s="326">
        <v>1683</v>
      </c>
      <c r="E27" s="327">
        <v>0</v>
      </c>
      <c r="F27" s="327">
        <f t="shared" si="0"/>
        <v>0.385185185185185</v>
      </c>
      <c r="G27" s="328"/>
    </row>
    <row r="28" ht="23.1" customHeight="1" spans="1:7">
      <c r="A28" s="291" t="s">
        <v>67</v>
      </c>
      <c r="B28" s="326">
        <v>14</v>
      </c>
      <c r="C28" s="326"/>
      <c r="D28" s="326">
        <v>8</v>
      </c>
      <c r="E28" s="327"/>
      <c r="F28" s="327">
        <f t="shared" si="0"/>
        <v>-0.428571428571429</v>
      </c>
      <c r="G28" s="328"/>
    </row>
    <row r="29" ht="23.1" customHeight="1" spans="1:7">
      <c r="A29" s="329" t="s">
        <v>68</v>
      </c>
      <c r="B29" s="330">
        <v>304973</v>
      </c>
      <c r="C29" s="330">
        <f>SUM(C5:C28)</f>
        <v>309222</v>
      </c>
      <c r="D29" s="330">
        <f>SUM(D5:D28)</f>
        <v>331562</v>
      </c>
      <c r="E29" s="331">
        <f>D29/C29</f>
        <v>1.07224582985687</v>
      </c>
      <c r="F29" s="331">
        <f t="shared" si="0"/>
        <v>0.0871847671761107</v>
      </c>
      <c r="G29" s="332"/>
    </row>
  </sheetData>
  <mergeCells count="8">
    <mergeCell ref="A1:F1"/>
    <mergeCell ref="A2:H2"/>
    <mergeCell ref="C3:D3"/>
    <mergeCell ref="A3:A4"/>
    <mergeCell ref="B3:B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09"/>
  <sheetViews>
    <sheetView showGridLines="0" showZeros="0" zoomScaleSheetLayoutView="60" topLeftCell="A82" workbookViewId="0">
      <selection activeCell="B13" sqref="B13"/>
    </sheetView>
  </sheetViews>
  <sheetFormatPr defaultColWidth="16.2444444444444" defaultRowHeight="17" customHeight="1" outlineLevelCol="2"/>
  <cols>
    <col min="1" max="1" width="13.1555555555556" style="2" customWidth="1"/>
    <col min="2" max="2" width="59.5" style="2" customWidth="1"/>
    <col min="3" max="3" width="23.5" style="305" customWidth="1"/>
    <col min="4" max="4" width="16.2444444444444" style="2" customWidth="1"/>
    <col min="5" max="5" width="28.3333333333333" style="2" customWidth="1"/>
    <col min="6" max="16384" width="16.2444444444444" style="2" customWidth="1"/>
  </cols>
  <sheetData>
    <row r="1" ht="49" customHeight="1" spans="1:3">
      <c r="A1" s="223" t="s">
        <v>69</v>
      </c>
      <c r="B1" s="223"/>
      <c r="C1" s="223"/>
    </row>
    <row r="2" customHeight="1" spans="1:3">
      <c r="A2" s="306" t="s">
        <v>70</v>
      </c>
      <c r="B2" s="306"/>
      <c r="C2" s="307"/>
    </row>
    <row r="3" ht="23.1" customHeight="1" spans="1:3">
      <c r="A3" s="252" t="s">
        <v>71</v>
      </c>
      <c r="B3" s="252" t="s">
        <v>72</v>
      </c>
      <c r="C3" s="253" t="s">
        <v>14</v>
      </c>
    </row>
    <row r="4" ht="23.1" customHeight="1" spans="1:3">
      <c r="A4" s="220"/>
      <c r="B4" s="252" t="s">
        <v>73</v>
      </c>
      <c r="C4" s="257">
        <f>SUM(C5,C234,C274,C293,C383,C435,C491,C548,C675,C748,C825,C848,C955,C1013,C1077,C1097,C1127,C1137,C1182,C1202,C1246,C1295,C1298,C1306)</f>
        <v>331562</v>
      </c>
    </row>
    <row r="5" ht="23.1" customHeight="1" spans="1:3">
      <c r="A5" s="256">
        <v>201</v>
      </c>
      <c r="B5" s="218" t="s">
        <v>74</v>
      </c>
      <c r="C5" s="257">
        <f>SUM(C6+C18+C27+C38+C49+C60+C71+C79+C88+C101+C110+C121+C133+C140+C148+C154+C161+C168+C175+C182+C189+C197+C203+C209+C216+C231)</f>
        <v>49178</v>
      </c>
    </row>
    <row r="6" ht="23.1" customHeight="1" spans="1:3">
      <c r="A6" s="256">
        <v>20101</v>
      </c>
      <c r="B6" s="218" t="s">
        <v>75</v>
      </c>
      <c r="C6" s="257">
        <f>SUM(C7:C17)</f>
        <v>747</v>
      </c>
    </row>
    <row r="7" ht="23.1" customHeight="1" spans="1:3">
      <c r="A7" s="220">
        <v>2010101</v>
      </c>
      <c r="B7" s="220" t="s">
        <v>76</v>
      </c>
      <c r="C7" s="258">
        <v>526</v>
      </c>
    </row>
    <row r="8" ht="23.1" customHeight="1" spans="1:3">
      <c r="A8" s="220">
        <v>2010102</v>
      </c>
      <c r="B8" s="220" t="s">
        <v>77</v>
      </c>
      <c r="C8" s="308">
        <v>0</v>
      </c>
    </row>
    <row r="9" ht="23.1" customHeight="1" spans="1:3">
      <c r="A9" s="220">
        <v>2010103</v>
      </c>
      <c r="B9" s="309" t="s">
        <v>78</v>
      </c>
      <c r="C9" s="258">
        <v>0</v>
      </c>
    </row>
    <row r="10" ht="23.1" customHeight="1" spans="1:3">
      <c r="A10" s="220">
        <v>2010104</v>
      </c>
      <c r="B10" s="220" t="s">
        <v>79</v>
      </c>
      <c r="C10" s="310">
        <v>15</v>
      </c>
    </row>
    <row r="11" ht="23.1" customHeight="1" spans="1:3">
      <c r="A11" s="220">
        <v>2010105</v>
      </c>
      <c r="B11" s="220" t="s">
        <v>80</v>
      </c>
      <c r="C11" s="258">
        <v>0</v>
      </c>
    </row>
    <row r="12" ht="23.1" customHeight="1" spans="1:3">
      <c r="A12" s="220">
        <v>2010106</v>
      </c>
      <c r="B12" s="220" t="s">
        <v>81</v>
      </c>
      <c r="C12" s="258">
        <v>0</v>
      </c>
    </row>
    <row r="13" ht="23.1" customHeight="1" spans="1:3">
      <c r="A13" s="220">
        <v>2010107</v>
      </c>
      <c r="B13" s="220" t="s">
        <v>82</v>
      </c>
      <c r="C13" s="258">
        <v>7</v>
      </c>
    </row>
    <row r="14" ht="23.1" customHeight="1" spans="1:3">
      <c r="A14" s="220">
        <v>2010108</v>
      </c>
      <c r="B14" s="220" t="s">
        <v>83</v>
      </c>
      <c r="C14" s="258">
        <v>0</v>
      </c>
    </row>
    <row r="15" ht="23.1" customHeight="1" spans="1:3">
      <c r="A15" s="220">
        <v>2010109</v>
      </c>
      <c r="B15" s="220" t="s">
        <v>84</v>
      </c>
      <c r="C15" s="258">
        <v>0</v>
      </c>
    </row>
    <row r="16" ht="23.1" customHeight="1" spans="1:3">
      <c r="A16" s="220">
        <v>2010150</v>
      </c>
      <c r="B16" s="220" t="s">
        <v>85</v>
      </c>
      <c r="C16" s="258">
        <v>10</v>
      </c>
    </row>
    <row r="17" ht="23.1" customHeight="1" spans="1:3">
      <c r="A17" s="220">
        <v>2010199</v>
      </c>
      <c r="B17" s="220" t="s">
        <v>86</v>
      </c>
      <c r="C17" s="258">
        <v>189</v>
      </c>
    </row>
    <row r="18" ht="23.1" customHeight="1" spans="1:3">
      <c r="A18" s="218">
        <v>20102</v>
      </c>
      <c r="B18" s="218" t="s">
        <v>87</v>
      </c>
      <c r="C18" s="253">
        <f>SUM(C19:C26)</f>
        <v>760</v>
      </c>
    </row>
    <row r="19" ht="23.1" customHeight="1" spans="1:3">
      <c r="A19" s="220">
        <v>2010201</v>
      </c>
      <c r="B19" s="220" t="s">
        <v>76</v>
      </c>
      <c r="C19" s="258">
        <v>432</v>
      </c>
    </row>
    <row r="20" ht="23.1" customHeight="1" spans="1:3">
      <c r="A20" s="220">
        <v>2010202</v>
      </c>
      <c r="B20" s="220" t="s">
        <v>77</v>
      </c>
      <c r="C20" s="258">
        <v>328</v>
      </c>
    </row>
    <row r="21" ht="23.1" customHeight="1" spans="1:3">
      <c r="A21" s="220">
        <v>2010203</v>
      </c>
      <c r="B21" s="220" t="s">
        <v>78</v>
      </c>
      <c r="C21" s="258">
        <v>0</v>
      </c>
    </row>
    <row r="22" ht="23.1" customHeight="1" spans="1:3">
      <c r="A22" s="220">
        <v>2010204</v>
      </c>
      <c r="B22" s="220" t="s">
        <v>88</v>
      </c>
      <c r="C22" s="258">
        <v>0</v>
      </c>
    </row>
    <row r="23" ht="23.1" customHeight="1" spans="1:3">
      <c r="A23" s="220">
        <v>2010205</v>
      </c>
      <c r="B23" s="220" t="s">
        <v>89</v>
      </c>
      <c r="C23" s="258">
        <v>0</v>
      </c>
    </row>
    <row r="24" ht="23.1" customHeight="1" spans="1:3">
      <c r="A24" s="220">
        <v>2010206</v>
      </c>
      <c r="B24" s="220" t="s">
        <v>90</v>
      </c>
      <c r="C24" s="258">
        <v>0</v>
      </c>
    </row>
    <row r="25" ht="23.1" customHeight="1" spans="1:3">
      <c r="A25" s="220">
        <v>2010250</v>
      </c>
      <c r="B25" s="220" t="s">
        <v>85</v>
      </c>
      <c r="C25" s="258">
        <v>0</v>
      </c>
    </row>
    <row r="26" ht="23.1" customHeight="1" spans="1:3">
      <c r="A26" s="220">
        <v>2010299</v>
      </c>
      <c r="B26" s="220" t="s">
        <v>91</v>
      </c>
      <c r="C26" s="258">
        <v>0</v>
      </c>
    </row>
    <row r="27" ht="23.1" customHeight="1" spans="1:3">
      <c r="A27" s="218">
        <v>20103</v>
      </c>
      <c r="B27" s="218" t="s">
        <v>92</v>
      </c>
      <c r="C27" s="253">
        <f>SUM(C28:C37)</f>
        <v>25157</v>
      </c>
    </row>
    <row r="28" ht="23.1" customHeight="1" spans="1:3">
      <c r="A28" s="220">
        <v>2010301</v>
      </c>
      <c r="B28" s="220" t="s">
        <v>76</v>
      </c>
      <c r="C28" s="258">
        <v>19952</v>
      </c>
    </row>
    <row r="29" ht="23.1" customHeight="1" spans="1:3">
      <c r="A29" s="220">
        <v>2010302</v>
      </c>
      <c r="B29" s="220" t="s">
        <v>77</v>
      </c>
      <c r="C29" s="258">
        <v>1239</v>
      </c>
    </row>
    <row r="30" ht="23.1" customHeight="1" spans="1:3">
      <c r="A30" s="220">
        <v>2010303</v>
      </c>
      <c r="B30" s="220" t="s">
        <v>78</v>
      </c>
      <c r="C30" s="258">
        <v>0</v>
      </c>
    </row>
    <row r="31" ht="23.1" customHeight="1" spans="1:3">
      <c r="A31" s="220">
        <v>2010304</v>
      </c>
      <c r="B31" s="220" t="s">
        <v>93</v>
      </c>
      <c r="C31" s="258">
        <v>68</v>
      </c>
    </row>
    <row r="32" ht="23.1" customHeight="1" spans="1:3">
      <c r="A32" s="220">
        <v>2010305</v>
      </c>
      <c r="B32" s="220" t="s">
        <v>94</v>
      </c>
      <c r="C32" s="258">
        <v>0</v>
      </c>
    </row>
    <row r="33" ht="23.1" customHeight="1" spans="1:3">
      <c r="A33" s="220">
        <v>2010306</v>
      </c>
      <c r="B33" s="220" t="s">
        <v>95</v>
      </c>
      <c r="C33" s="258">
        <v>1003</v>
      </c>
    </row>
    <row r="34" ht="23.1" customHeight="1" spans="1:3">
      <c r="A34" s="220">
        <v>2010308</v>
      </c>
      <c r="B34" s="220" t="s">
        <v>96</v>
      </c>
      <c r="C34" s="258">
        <v>258</v>
      </c>
    </row>
    <row r="35" ht="23.1" customHeight="1" spans="1:3">
      <c r="A35" s="220">
        <v>2010309</v>
      </c>
      <c r="B35" s="220" t="s">
        <v>97</v>
      </c>
      <c r="C35" s="258">
        <v>0</v>
      </c>
    </row>
    <row r="36" ht="23.1" customHeight="1" spans="1:3">
      <c r="A36" s="220">
        <v>2010350</v>
      </c>
      <c r="B36" s="220" t="s">
        <v>85</v>
      </c>
      <c r="C36" s="258">
        <v>241</v>
      </c>
    </row>
    <row r="37" ht="23.1" customHeight="1" spans="1:3">
      <c r="A37" s="220">
        <v>2010399</v>
      </c>
      <c r="B37" s="220" t="s">
        <v>98</v>
      </c>
      <c r="C37" s="258">
        <v>2396</v>
      </c>
    </row>
    <row r="38" ht="23.1" customHeight="1" spans="1:3">
      <c r="A38" s="218">
        <v>20104</v>
      </c>
      <c r="B38" s="218" t="s">
        <v>99</v>
      </c>
      <c r="C38" s="253">
        <f>SUM(C39:C48)</f>
        <v>1978</v>
      </c>
    </row>
    <row r="39" ht="23.1" customHeight="1" spans="1:3">
      <c r="A39" s="220">
        <v>2010401</v>
      </c>
      <c r="B39" s="220" t="s">
        <v>76</v>
      </c>
      <c r="C39" s="258">
        <v>328</v>
      </c>
    </row>
    <row r="40" ht="23.1" customHeight="1" spans="1:3">
      <c r="A40" s="220">
        <v>2010402</v>
      </c>
      <c r="B40" s="220" t="s">
        <v>77</v>
      </c>
      <c r="C40" s="258">
        <v>0</v>
      </c>
    </row>
    <row r="41" ht="23.1" customHeight="1" spans="1:3">
      <c r="A41" s="220">
        <v>2010403</v>
      </c>
      <c r="B41" s="220" t="s">
        <v>78</v>
      </c>
      <c r="C41" s="258">
        <v>15</v>
      </c>
    </row>
    <row r="42" ht="23.1" customHeight="1" spans="1:3">
      <c r="A42" s="220">
        <v>2010404</v>
      </c>
      <c r="B42" s="220" t="s">
        <v>100</v>
      </c>
      <c r="C42" s="258">
        <v>867</v>
      </c>
    </row>
    <row r="43" ht="23.1" customHeight="1" spans="1:3">
      <c r="A43" s="220">
        <v>2010405</v>
      </c>
      <c r="B43" s="220" t="s">
        <v>101</v>
      </c>
      <c r="C43" s="258">
        <v>0</v>
      </c>
    </row>
    <row r="44" ht="23.1" customHeight="1" spans="1:3">
      <c r="A44" s="220">
        <v>2010406</v>
      </c>
      <c r="B44" s="220" t="s">
        <v>102</v>
      </c>
      <c r="C44" s="258">
        <v>0</v>
      </c>
    </row>
    <row r="45" ht="23.1" customHeight="1" spans="1:3">
      <c r="A45" s="220">
        <v>2010407</v>
      </c>
      <c r="B45" s="220" t="s">
        <v>103</v>
      </c>
      <c r="C45" s="258">
        <v>0</v>
      </c>
    </row>
    <row r="46" ht="23.1" customHeight="1" spans="1:3">
      <c r="A46" s="220">
        <v>2010408</v>
      </c>
      <c r="B46" s="220" t="s">
        <v>104</v>
      </c>
      <c r="C46" s="258">
        <v>61</v>
      </c>
    </row>
    <row r="47" ht="23.1" customHeight="1" spans="1:3">
      <c r="A47" s="220">
        <v>2010450</v>
      </c>
      <c r="B47" s="220" t="s">
        <v>85</v>
      </c>
      <c r="C47" s="258">
        <v>637</v>
      </c>
    </row>
    <row r="48" ht="23.1" customHeight="1" spans="1:3">
      <c r="A48" s="220">
        <v>2010499</v>
      </c>
      <c r="B48" s="220" t="s">
        <v>105</v>
      </c>
      <c r="C48" s="258">
        <v>70</v>
      </c>
    </row>
    <row r="49" ht="23.1" customHeight="1" spans="1:3">
      <c r="A49" s="218">
        <v>20105</v>
      </c>
      <c r="B49" s="218" t="s">
        <v>106</v>
      </c>
      <c r="C49" s="253">
        <f>SUM(C50:C59)</f>
        <v>552</v>
      </c>
    </row>
    <row r="50" ht="23.1" customHeight="1" spans="1:3">
      <c r="A50" s="220">
        <v>2010501</v>
      </c>
      <c r="B50" s="220" t="s">
        <v>76</v>
      </c>
      <c r="C50" s="258">
        <v>202</v>
      </c>
    </row>
    <row r="51" ht="23.1" customHeight="1" spans="1:3">
      <c r="A51" s="220">
        <v>2010502</v>
      </c>
      <c r="B51" s="220" t="s">
        <v>77</v>
      </c>
      <c r="C51" s="258">
        <v>0</v>
      </c>
    </row>
    <row r="52" ht="23.1" customHeight="1" spans="1:3">
      <c r="A52" s="220">
        <v>2010503</v>
      </c>
      <c r="B52" s="220" t="s">
        <v>78</v>
      </c>
      <c r="C52" s="258">
        <v>0</v>
      </c>
    </row>
    <row r="53" ht="23.1" customHeight="1" spans="1:3">
      <c r="A53" s="220">
        <v>2010504</v>
      </c>
      <c r="B53" s="220" t="s">
        <v>107</v>
      </c>
      <c r="C53" s="258">
        <v>0</v>
      </c>
    </row>
    <row r="54" ht="23.1" customHeight="1" spans="1:3">
      <c r="A54" s="220">
        <v>2010505</v>
      </c>
      <c r="B54" s="220" t="s">
        <v>108</v>
      </c>
      <c r="C54" s="258">
        <v>0</v>
      </c>
    </row>
    <row r="55" ht="23.1" customHeight="1" spans="1:3">
      <c r="A55" s="220">
        <v>2010506</v>
      </c>
      <c r="B55" s="220" t="s">
        <v>109</v>
      </c>
      <c r="C55" s="258">
        <v>0</v>
      </c>
    </row>
    <row r="56" ht="23.1" customHeight="1" spans="1:3">
      <c r="A56" s="220">
        <v>2010507</v>
      </c>
      <c r="B56" s="220" t="s">
        <v>110</v>
      </c>
      <c r="C56" s="258">
        <v>90</v>
      </c>
    </row>
    <row r="57" ht="23.1" customHeight="1" spans="1:3">
      <c r="A57" s="220">
        <v>2010508</v>
      </c>
      <c r="B57" s="220" t="s">
        <v>111</v>
      </c>
      <c r="C57" s="258">
        <v>0</v>
      </c>
    </row>
    <row r="58" ht="23.1" customHeight="1" spans="1:3">
      <c r="A58" s="220">
        <v>2010550</v>
      </c>
      <c r="B58" s="220" t="s">
        <v>85</v>
      </c>
      <c r="C58" s="258">
        <v>195</v>
      </c>
    </row>
    <row r="59" ht="23.1" customHeight="1" spans="1:3">
      <c r="A59" s="220">
        <v>2010599</v>
      </c>
      <c r="B59" s="220" t="s">
        <v>112</v>
      </c>
      <c r="C59" s="258">
        <v>65</v>
      </c>
    </row>
    <row r="60" ht="23.1" customHeight="1" spans="1:3">
      <c r="A60" s="218">
        <v>20106</v>
      </c>
      <c r="B60" s="218" t="s">
        <v>113</v>
      </c>
      <c r="C60" s="253">
        <f>SUM(C61:C70)</f>
        <v>5571</v>
      </c>
    </row>
    <row r="61" ht="23.1" customHeight="1" spans="1:3">
      <c r="A61" s="220">
        <v>2010601</v>
      </c>
      <c r="B61" s="220" t="s">
        <v>76</v>
      </c>
      <c r="C61" s="258">
        <v>879</v>
      </c>
    </row>
    <row r="62" ht="23.1" customHeight="1" spans="1:3">
      <c r="A62" s="220">
        <v>2010602</v>
      </c>
      <c r="B62" s="220" t="s">
        <v>77</v>
      </c>
      <c r="C62" s="258">
        <v>0</v>
      </c>
    </row>
    <row r="63" ht="23.1" customHeight="1" spans="1:3">
      <c r="A63" s="220">
        <v>2010603</v>
      </c>
      <c r="B63" s="220" t="s">
        <v>78</v>
      </c>
      <c r="C63" s="258">
        <v>892</v>
      </c>
    </row>
    <row r="64" ht="23.1" customHeight="1" spans="1:3">
      <c r="A64" s="220">
        <v>2010604</v>
      </c>
      <c r="B64" s="220" t="s">
        <v>114</v>
      </c>
      <c r="C64" s="258">
        <v>0</v>
      </c>
    </row>
    <row r="65" ht="23.1" customHeight="1" spans="1:3">
      <c r="A65" s="220">
        <v>2010605</v>
      </c>
      <c r="B65" s="220" t="s">
        <v>115</v>
      </c>
      <c r="C65" s="258">
        <v>10</v>
      </c>
    </row>
    <row r="66" ht="23.1" customHeight="1" spans="1:3">
      <c r="A66" s="220">
        <v>2010606</v>
      </c>
      <c r="B66" s="220" t="s">
        <v>116</v>
      </c>
      <c r="C66" s="258">
        <v>0</v>
      </c>
    </row>
    <row r="67" ht="23.1" customHeight="1" spans="1:3">
      <c r="A67" s="220">
        <v>2010607</v>
      </c>
      <c r="B67" s="220" t="s">
        <v>117</v>
      </c>
      <c r="C67" s="258">
        <v>68</v>
      </c>
    </row>
    <row r="68" ht="23.1" customHeight="1" spans="1:3">
      <c r="A68" s="220">
        <v>2010608</v>
      </c>
      <c r="B68" s="220" t="s">
        <v>118</v>
      </c>
      <c r="C68" s="258">
        <v>128</v>
      </c>
    </row>
    <row r="69" ht="23.1" customHeight="1" spans="1:3">
      <c r="A69" s="220">
        <v>2010650</v>
      </c>
      <c r="B69" s="220" t="s">
        <v>85</v>
      </c>
      <c r="C69" s="258">
        <v>2934</v>
      </c>
    </row>
    <row r="70" ht="23.1" customHeight="1" spans="1:3">
      <c r="A70" s="220">
        <v>2010699</v>
      </c>
      <c r="B70" s="220" t="s">
        <v>119</v>
      </c>
      <c r="C70" s="258">
        <v>660</v>
      </c>
    </row>
    <row r="71" ht="23.1" customHeight="1" spans="1:3">
      <c r="A71" s="218">
        <v>20107</v>
      </c>
      <c r="B71" s="218" t="s">
        <v>120</v>
      </c>
      <c r="C71" s="253">
        <f>SUM(C72:C78)</f>
        <v>1200</v>
      </c>
    </row>
    <row r="72" ht="23.1" customHeight="1" spans="1:3">
      <c r="A72" s="220">
        <v>2010701</v>
      </c>
      <c r="B72" s="220" t="s">
        <v>76</v>
      </c>
      <c r="C72" s="258">
        <v>1200</v>
      </c>
    </row>
    <row r="73" ht="23.1" customHeight="1" spans="1:3">
      <c r="A73" s="220">
        <v>2010702</v>
      </c>
      <c r="B73" s="220" t="s">
        <v>77</v>
      </c>
      <c r="C73" s="258">
        <v>0</v>
      </c>
    </row>
    <row r="74" ht="23.1" customHeight="1" spans="1:3">
      <c r="A74" s="220">
        <v>2010703</v>
      </c>
      <c r="B74" s="220" t="s">
        <v>78</v>
      </c>
      <c r="C74" s="258">
        <v>0</v>
      </c>
    </row>
    <row r="75" ht="23.1" customHeight="1" spans="1:3">
      <c r="A75" s="220">
        <v>2010709</v>
      </c>
      <c r="B75" s="220" t="s">
        <v>117</v>
      </c>
      <c r="C75" s="258">
        <v>0</v>
      </c>
    </row>
    <row r="76" ht="23.1" customHeight="1" spans="1:3">
      <c r="A76" s="220">
        <v>2010710</v>
      </c>
      <c r="B76" s="220" t="s">
        <v>121</v>
      </c>
      <c r="C76" s="258">
        <v>0</v>
      </c>
    </row>
    <row r="77" ht="23.1" customHeight="1" spans="1:3">
      <c r="A77" s="220">
        <v>2010750</v>
      </c>
      <c r="B77" s="220" t="s">
        <v>85</v>
      </c>
      <c r="C77" s="258">
        <v>0</v>
      </c>
    </row>
    <row r="78" ht="23.1" customHeight="1" spans="1:3">
      <c r="A78" s="220">
        <v>2010799</v>
      </c>
      <c r="B78" s="220" t="s">
        <v>122</v>
      </c>
      <c r="C78" s="258">
        <v>0</v>
      </c>
    </row>
    <row r="79" ht="23.1" customHeight="1" spans="1:3">
      <c r="A79" s="218">
        <v>20108</v>
      </c>
      <c r="B79" s="218" t="s">
        <v>123</v>
      </c>
      <c r="C79" s="253">
        <f>SUM(C80:C87)</f>
        <v>621</v>
      </c>
    </row>
    <row r="80" ht="23.1" customHeight="1" spans="1:3">
      <c r="A80" s="220">
        <v>2010801</v>
      </c>
      <c r="B80" s="220" t="s">
        <v>76</v>
      </c>
      <c r="C80" s="258">
        <v>421</v>
      </c>
    </row>
    <row r="81" ht="23.1" customHeight="1" spans="1:3">
      <c r="A81" s="220">
        <v>2010802</v>
      </c>
      <c r="B81" s="220" t="s">
        <v>77</v>
      </c>
      <c r="C81" s="258">
        <v>0</v>
      </c>
    </row>
    <row r="82" ht="23.1" customHeight="1" spans="1:3">
      <c r="A82" s="220">
        <v>2010803</v>
      </c>
      <c r="B82" s="220" t="s">
        <v>78</v>
      </c>
      <c r="C82" s="258">
        <v>0</v>
      </c>
    </row>
    <row r="83" ht="23.1" customHeight="1" spans="1:3">
      <c r="A83" s="220">
        <v>2010804</v>
      </c>
      <c r="B83" s="220" t="s">
        <v>124</v>
      </c>
      <c r="C83" s="258">
        <v>200</v>
      </c>
    </row>
    <row r="84" ht="23.1" customHeight="1" spans="1:3">
      <c r="A84" s="220">
        <v>2010805</v>
      </c>
      <c r="B84" s="220" t="s">
        <v>125</v>
      </c>
      <c r="C84" s="258"/>
    </row>
    <row r="85" ht="23.1" customHeight="1" spans="1:3">
      <c r="A85" s="220">
        <v>2010806</v>
      </c>
      <c r="B85" s="220" t="s">
        <v>117</v>
      </c>
      <c r="C85" s="258"/>
    </row>
    <row r="86" ht="23.1" customHeight="1" spans="1:3">
      <c r="A86" s="220">
        <v>2010850</v>
      </c>
      <c r="B86" s="220" t="s">
        <v>85</v>
      </c>
      <c r="C86" s="258"/>
    </row>
    <row r="87" ht="23.1" customHeight="1" spans="1:3">
      <c r="A87" s="220">
        <v>2010899</v>
      </c>
      <c r="B87" s="220" t="s">
        <v>126</v>
      </c>
      <c r="C87" s="258"/>
    </row>
    <row r="88" ht="23.1" customHeight="1" spans="1:3">
      <c r="A88" s="218">
        <v>20109</v>
      </c>
      <c r="B88" s="218" t="s">
        <v>127</v>
      </c>
      <c r="C88" s="253">
        <f>SUM(C89:C100)</f>
        <v>0</v>
      </c>
    </row>
    <row r="89" ht="23.1" customHeight="1" spans="1:3">
      <c r="A89" s="220">
        <v>2010901</v>
      </c>
      <c r="B89" s="220" t="s">
        <v>76</v>
      </c>
      <c r="C89" s="258">
        <v>0</v>
      </c>
    </row>
    <row r="90" ht="23.1" customHeight="1" spans="1:3">
      <c r="A90" s="220">
        <v>2010902</v>
      </c>
      <c r="B90" s="220" t="s">
        <v>77</v>
      </c>
      <c r="C90" s="258">
        <v>0</v>
      </c>
    </row>
    <row r="91" ht="23.1" customHeight="1" spans="1:3">
      <c r="A91" s="220">
        <v>2010903</v>
      </c>
      <c r="B91" s="220" t="s">
        <v>78</v>
      </c>
      <c r="C91" s="258">
        <v>0</v>
      </c>
    </row>
    <row r="92" ht="23.1" customHeight="1" spans="1:3">
      <c r="A92" s="220">
        <v>2010905</v>
      </c>
      <c r="B92" s="220" t="s">
        <v>128</v>
      </c>
      <c r="C92" s="258">
        <v>0</v>
      </c>
    </row>
    <row r="93" ht="23.1" customHeight="1" spans="1:3">
      <c r="A93" s="220">
        <v>2010907</v>
      </c>
      <c r="B93" s="220" t="s">
        <v>129</v>
      </c>
      <c r="C93" s="258">
        <v>0</v>
      </c>
    </row>
    <row r="94" ht="23.1" customHeight="1" spans="1:3">
      <c r="A94" s="220">
        <v>2010908</v>
      </c>
      <c r="B94" s="220" t="s">
        <v>117</v>
      </c>
      <c r="C94" s="258">
        <v>0</v>
      </c>
    </row>
    <row r="95" ht="23.1" customHeight="1" spans="1:3">
      <c r="A95" s="220">
        <v>2010909</v>
      </c>
      <c r="B95" s="220" t="s">
        <v>130</v>
      </c>
      <c r="C95" s="258">
        <v>0</v>
      </c>
    </row>
    <row r="96" ht="23.1" customHeight="1" spans="1:3">
      <c r="A96" s="220">
        <v>2010910</v>
      </c>
      <c r="B96" s="220" t="s">
        <v>131</v>
      </c>
      <c r="C96" s="258">
        <v>0</v>
      </c>
    </row>
    <row r="97" ht="23.1" customHeight="1" spans="1:3">
      <c r="A97" s="220">
        <v>2010911</v>
      </c>
      <c r="B97" s="220" t="s">
        <v>132</v>
      </c>
      <c r="C97" s="258">
        <v>0</v>
      </c>
    </row>
    <row r="98" ht="23.1" customHeight="1" spans="1:3">
      <c r="A98" s="220">
        <v>2010912</v>
      </c>
      <c r="B98" s="220" t="s">
        <v>133</v>
      </c>
      <c r="C98" s="258">
        <v>0</v>
      </c>
    </row>
    <row r="99" ht="23.1" customHeight="1" spans="1:3">
      <c r="A99" s="220">
        <v>2010950</v>
      </c>
      <c r="B99" s="220" t="s">
        <v>85</v>
      </c>
      <c r="C99" s="258">
        <v>0</v>
      </c>
    </row>
    <row r="100" ht="23.1" customHeight="1" spans="1:3">
      <c r="A100" s="220">
        <v>2010999</v>
      </c>
      <c r="B100" s="220" t="s">
        <v>134</v>
      </c>
      <c r="C100" s="258">
        <v>0</v>
      </c>
    </row>
    <row r="101" ht="23.1" customHeight="1" spans="1:3">
      <c r="A101" s="218">
        <v>20111</v>
      </c>
      <c r="B101" s="218" t="s">
        <v>135</v>
      </c>
      <c r="C101" s="253">
        <f>SUM(C102:C109)</f>
        <v>1600</v>
      </c>
    </row>
    <row r="102" ht="23.1" customHeight="1" spans="1:3">
      <c r="A102" s="220">
        <v>2011101</v>
      </c>
      <c r="B102" s="220" t="s">
        <v>76</v>
      </c>
      <c r="C102" s="258">
        <v>1200</v>
      </c>
    </row>
    <row r="103" ht="23.1" customHeight="1" spans="1:3">
      <c r="A103" s="220">
        <v>2011102</v>
      </c>
      <c r="B103" s="220" t="s">
        <v>77</v>
      </c>
      <c r="C103" s="258">
        <v>175</v>
      </c>
    </row>
    <row r="104" ht="23.1" customHeight="1" spans="1:3">
      <c r="A104" s="220">
        <v>2011103</v>
      </c>
      <c r="B104" s="220" t="s">
        <v>78</v>
      </c>
      <c r="C104" s="258">
        <v>0</v>
      </c>
    </row>
    <row r="105" ht="23.1" customHeight="1" spans="1:3">
      <c r="A105" s="220">
        <v>2011104</v>
      </c>
      <c r="B105" s="220" t="s">
        <v>136</v>
      </c>
      <c r="C105" s="258">
        <v>0</v>
      </c>
    </row>
    <row r="106" ht="23.1" customHeight="1" spans="1:3">
      <c r="A106" s="220">
        <v>2011105</v>
      </c>
      <c r="B106" s="220" t="s">
        <v>137</v>
      </c>
      <c r="C106" s="258">
        <v>0</v>
      </c>
    </row>
    <row r="107" ht="23.1" customHeight="1" spans="1:3">
      <c r="A107" s="220">
        <v>2011106</v>
      </c>
      <c r="B107" s="220" t="s">
        <v>138</v>
      </c>
      <c r="C107" s="258">
        <v>201</v>
      </c>
    </row>
    <row r="108" ht="23.1" customHeight="1" spans="1:3">
      <c r="A108" s="220">
        <v>2011150</v>
      </c>
      <c r="B108" s="220" t="s">
        <v>85</v>
      </c>
      <c r="C108" s="258">
        <v>0</v>
      </c>
    </row>
    <row r="109" ht="23.1" customHeight="1" spans="1:3">
      <c r="A109" s="220">
        <v>2011199</v>
      </c>
      <c r="B109" s="220" t="s">
        <v>139</v>
      </c>
      <c r="C109" s="258">
        <v>24</v>
      </c>
    </row>
    <row r="110" ht="23.1" customHeight="1" spans="1:3">
      <c r="A110" s="218">
        <v>20113</v>
      </c>
      <c r="B110" s="218" t="s">
        <v>140</v>
      </c>
      <c r="C110" s="253">
        <f>SUM(C111:C120)</f>
        <v>974</v>
      </c>
    </row>
    <row r="111" ht="23.1" customHeight="1" spans="1:3">
      <c r="A111" s="220">
        <v>2011301</v>
      </c>
      <c r="B111" s="220" t="s">
        <v>76</v>
      </c>
      <c r="C111" s="258">
        <v>694</v>
      </c>
    </row>
    <row r="112" ht="23.1" customHeight="1" spans="1:3">
      <c r="A112" s="220">
        <v>2011302</v>
      </c>
      <c r="B112" s="220" t="s">
        <v>77</v>
      </c>
      <c r="C112" s="258">
        <v>0</v>
      </c>
    </row>
    <row r="113" ht="23.1" customHeight="1" spans="1:3">
      <c r="A113" s="220">
        <v>2011303</v>
      </c>
      <c r="B113" s="220" t="s">
        <v>78</v>
      </c>
      <c r="C113" s="258">
        <v>0</v>
      </c>
    </row>
    <row r="114" ht="23.1" customHeight="1" spans="1:3">
      <c r="A114" s="220">
        <v>2011304</v>
      </c>
      <c r="B114" s="220" t="s">
        <v>141</v>
      </c>
      <c r="C114" s="258">
        <v>0</v>
      </c>
    </row>
    <row r="115" ht="23.1" customHeight="1" spans="1:3">
      <c r="A115" s="220">
        <v>2011305</v>
      </c>
      <c r="B115" s="220" t="s">
        <v>142</v>
      </c>
      <c r="C115" s="258">
        <v>0</v>
      </c>
    </row>
    <row r="116" ht="23.1" customHeight="1" spans="1:3">
      <c r="A116" s="220">
        <v>2011306</v>
      </c>
      <c r="B116" s="220" t="s">
        <v>143</v>
      </c>
      <c r="C116" s="258">
        <v>0</v>
      </c>
    </row>
    <row r="117" ht="23.1" customHeight="1" spans="1:3">
      <c r="A117" s="220">
        <v>2011307</v>
      </c>
      <c r="B117" s="220" t="s">
        <v>144</v>
      </c>
      <c r="C117" s="258">
        <v>0</v>
      </c>
    </row>
    <row r="118" ht="23.1" customHeight="1" spans="1:3">
      <c r="A118" s="220">
        <v>2011308</v>
      </c>
      <c r="B118" s="220" t="s">
        <v>145</v>
      </c>
      <c r="C118" s="258">
        <v>27</v>
      </c>
    </row>
    <row r="119" ht="23.1" customHeight="1" spans="1:3">
      <c r="A119" s="220">
        <v>2011350</v>
      </c>
      <c r="B119" s="220" t="s">
        <v>85</v>
      </c>
      <c r="C119" s="258">
        <v>78</v>
      </c>
    </row>
    <row r="120" ht="23.1" customHeight="1" spans="1:3">
      <c r="A120" s="220">
        <v>2011399</v>
      </c>
      <c r="B120" s="220" t="s">
        <v>146</v>
      </c>
      <c r="C120" s="258">
        <v>175</v>
      </c>
    </row>
    <row r="121" ht="23.1" customHeight="1" spans="1:3">
      <c r="A121" s="218">
        <v>20114</v>
      </c>
      <c r="B121" s="218" t="s">
        <v>147</v>
      </c>
      <c r="C121" s="253">
        <f>SUM(C122:C132)</f>
        <v>0</v>
      </c>
    </row>
    <row r="122" ht="23.1" customHeight="1" spans="1:3">
      <c r="A122" s="220">
        <v>2011401</v>
      </c>
      <c r="B122" s="220" t="s">
        <v>76</v>
      </c>
      <c r="C122" s="258">
        <v>0</v>
      </c>
    </row>
    <row r="123" ht="23.1" customHeight="1" spans="1:3">
      <c r="A123" s="220">
        <v>2011402</v>
      </c>
      <c r="B123" s="220" t="s">
        <v>77</v>
      </c>
      <c r="C123" s="258">
        <v>0</v>
      </c>
    </row>
    <row r="124" ht="23.1" customHeight="1" spans="1:3">
      <c r="A124" s="220">
        <v>2011403</v>
      </c>
      <c r="B124" s="220" t="s">
        <v>78</v>
      </c>
      <c r="C124" s="258">
        <v>0</v>
      </c>
    </row>
    <row r="125" ht="23.1" customHeight="1" spans="1:3">
      <c r="A125" s="220">
        <v>2011404</v>
      </c>
      <c r="B125" s="220" t="s">
        <v>148</v>
      </c>
      <c r="C125" s="258">
        <v>0</v>
      </c>
    </row>
    <row r="126" ht="23.1" customHeight="1" spans="1:3">
      <c r="A126" s="220">
        <v>2011405</v>
      </c>
      <c r="B126" s="220" t="s">
        <v>149</v>
      </c>
      <c r="C126" s="258">
        <v>0</v>
      </c>
    </row>
    <row r="127" ht="23.1" customHeight="1" spans="1:3">
      <c r="A127" s="220">
        <v>2011408</v>
      </c>
      <c r="B127" s="220" t="s">
        <v>150</v>
      </c>
      <c r="C127" s="258">
        <v>0</v>
      </c>
    </row>
    <row r="128" ht="23.1" customHeight="1" spans="1:3">
      <c r="A128" s="220">
        <v>2011409</v>
      </c>
      <c r="B128" s="220" t="s">
        <v>151</v>
      </c>
      <c r="C128" s="258"/>
    </row>
    <row r="129" ht="23.1" customHeight="1" spans="1:3">
      <c r="A129" s="220">
        <v>2011410</v>
      </c>
      <c r="B129" s="220" t="s">
        <v>152</v>
      </c>
      <c r="C129" s="258">
        <v>0</v>
      </c>
    </row>
    <row r="130" ht="23.1" customHeight="1" spans="1:3">
      <c r="A130" s="220">
        <v>2011411</v>
      </c>
      <c r="B130" s="220" t="s">
        <v>153</v>
      </c>
      <c r="C130" s="258">
        <v>0</v>
      </c>
    </row>
    <row r="131" ht="23.1" customHeight="1" spans="1:3">
      <c r="A131" s="220">
        <v>2011450</v>
      </c>
      <c r="B131" s="220" t="s">
        <v>85</v>
      </c>
      <c r="C131" s="258">
        <v>0</v>
      </c>
    </row>
    <row r="132" ht="23.1" customHeight="1" spans="1:3">
      <c r="A132" s="220">
        <v>2011499</v>
      </c>
      <c r="B132" s="220" t="s">
        <v>154</v>
      </c>
      <c r="C132" s="258">
        <v>0</v>
      </c>
    </row>
    <row r="133" ht="23.1" customHeight="1" spans="1:3">
      <c r="A133" s="218">
        <v>20123</v>
      </c>
      <c r="B133" s="218" t="s">
        <v>155</v>
      </c>
      <c r="C133" s="253">
        <f>SUM(C134:C139)</f>
        <v>0</v>
      </c>
    </row>
    <row r="134" ht="23.1" customHeight="1" spans="1:3">
      <c r="A134" s="220">
        <v>2012301</v>
      </c>
      <c r="B134" s="220" t="s">
        <v>76</v>
      </c>
      <c r="C134" s="258">
        <v>0</v>
      </c>
    </row>
    <row r="135" ht="23.1" customHeight="1" spans="1:3">
      <c r="A135" s="220">
        <v>2012302</v>
      </c>
      <c r="B135" s="220" t="s">
        <v>77</v>
      </c>
      <c r="C135" s="258">
        <v>0</v>
      </c>
    </row>
    <row r="136" ht="23.1" customHeight="1" spans="1:3">
      <c r="A136" s="220">
        <v>2012303</v>
      </c>
      <c r="B136" s="220" t="s">
        <v>78</v>
      </c>
      <c r="C136" s="258">
        <v>0</v>
      </c>
    </row>
    <row r="137" ht="23.1" customHeight="1" spans="1:3">
      <c r="A137" s="220">
        <v>2012304</v>
      </c>
      <c r="B137" s="220" t="s">
        <v>156</v>
      </c>
      <c r="C137" s="258">
        <v>0</v>
      </c>
    </row>
    <row r="138" ht="23.1" customHeight="1" spans="1:3">
      <c r="A138" s="220">
        <v>2012350</v>
      </c>
      <c r="B138" s="220" t="s">
        <v>85</v>
      </c>
      <c r="C138" s="258">
        <v>0</v>
      </c>
    </row>
    <row r="139" ht="23.1" customHeight="1" spans="1:3">
      <c r="A139" s="220">
        <v>2012399</v>
      </c>
      <c r="B139" s="220" t="s">
        <v>157</v>
      </c>
      <c r="C139" s="258">
        <v>0</v>
      </c>
    </row>
    <row r="140" ht="23.1" customHeight="1" spans="1:3">
      <c r="A140" s="218">
        <v>20125</v>
      </c>
      <c r="B140" s="218" t="s">
        <v>158</v>
      </c>
      <c r="C140" s="253">
        <f>SUM(C141:C147)</f>
        <v>0</v>
      </c>
    </row>
    <row r="141" ht="23.1" customHeight="1" spans="1:3">
      <c r="A141" s="220">
        <v>2012501</v>
      </c>
      <c r="B141" s="220" t="s">
        <v>76</v>
      </c>
      <c r="C141" s="258">
        <v>0</v>
      </c>
    </row>
    <row r="142" ht="23.1" customHeight="1" spans="1:3">
      <c r="A142" s="220">
        <v>2012502</v>
      </c>
      <c r="B142" s="220" t="s">
        <v>77</v>
      </c>
      <c r="C142" s="258">
        <v>0</v>
      </c>
    </row>
    <row r="143" ht="23.1" customHeight="1" spans="1:3">
      <c r="A143" s="220">
        <v>2012503</v>
      </c>
      <c r="B143" s="220" t="s">
        <v>78</v>
      </c>
      <c r="C143" s="258">
        <v>0</v>
      </c>
    </row>
    <row r="144" ht="23.1" customHeight="1" spans="1:3">
      <c r="A144" s="220">
        <v>2012504</v>
      </c>
      <c r="B144" s="220" t="s">
        <v>159</v>
      </c>
      <c r="C144" s="258">
        <v>0</v>
      </c>
    </row>
    <row r="145" ht="23.1" customHeight="1" spans="1:3">
      <c r="A145" s="220">
        <v>2012505</v>
      </c>
      <c r="B145" s="220" t="s">
        <v>160</v>
      </c>
      <c r="C145" s="258">
        <v>0</v>
      </c>
    </row>
    <row r="146" ht="23.1" customHeight="1" spans="1:3">
      <c r="A146" s="220">
        <v>2012550</v>
      </c>
      <c r="B146" s="220" t="s">
        <v>85</v>
      </c>
      <c r="C146" s="258"/>
    </row>
    <row r="147" ht="23.1" customHeight="1" spans="1:3">
      <c r="A147" s="220">
        <v>2012599</v>
      </c>
      <c r="B147" s="220" t="s">
        <v>161</v>
      </c>
      <c r="C147" s="258">
        <v>0</v>
      </c>
    </row>
    <row r="148" ht="23.1" customHeight="1" spans="1:3">
      <c r="A148" s="218">
        <v>20126</v>
      </c>
      <c r="B148" s="218" t="s">
        <v>162</v>
      </c>
      <c r="C148" s="253">
        <f>SUM(C149:C153)</f>
        <v>445</v>
      </c>
    </row>
    <row r="149" ht="23.1" customHeight="1" spans="1:3">
      <c r="A149" s="220">
        <v>2012601</v>
      </c>
      <c r="B149" s="220" t="s">
        <v>76</v>
      </c>
      <c r="C149" s="258">
        <v>90</v>
      </c>
    </row>
    <row r="150" ht="23.1" customHeight="1" spans="1:3">
      <c r="A150" s="220">
        <v>2012602</v>
      </c>
      <c r="B150" s="220" t="s">
        <v>77</v>
      </c>
      <c r="C150" s="258">
        <v>13</v>
      </c>
    </row>
    <row r="151" ht="23.1" customHeight="1" spans="1:3">
      <c r="A151" s="220">
        <v>2012603</v>
      </c>
      <c r="B151" s="220" t="s">
        <v>78</v>
      </c>
      <c r="C151" s="258">
        <v>0</v>
      </c>
    </row>
    <row r="152" ht="23.1" customHeight="1" spans="1:3">
      <c r="A152" s="220">
        <v>2012604</v>
      </c>
      <c r="B152" s="220" t="s">
        <v>163</v>
      </c>
      <c r="C152" s="258">
        <v>342</v>
      </c>
    </row>
    <row r="153" ht="23.1" customHeight="1" spans="1:3">
      <c r="A153" s="220">
        <v>2012699</v>
      </c>
      <c r="B153" s="220" t="s">
        <v>164</v>
      </c>
      <c r="C153" s="258"/>
    </row>
    <row r="154" ht="23.1" customHeight="1" spans="1:3">
      <c r="A154" s="218">
        <v>20128</v>
      </c>
      <c r="B154" s="218" t="s">
        <v>165</v>
      </c>
      <c r="C154" s="253">
        <f>SUM(C155:C160)</f>
        <v>72</v>
      </c>
    </row>
    <row r="155" ht="23.1" customHeight="1" spans="1:3">
      <c r="A155" s="220">
        <v>2012801</v>
      </c>
      <c r="B155" s="220" t="s">
        <v>76</v>
      </c>
      <c r="C155" s="258">
        <v>72</v>
      </c>
    </row>
    <row r="156" ht="23.1" customHeight="1" spans="1:3">
      <c r="A156" s="220">
        <v>2012802</v>
      </c>
      <c r="B156" s="220" t="s">
        <v>77</v>
      </c>
      <c r="C156" s="258">
        <v>0</v>
      </c>
    </row>
    <row r="157" ht="23.1" customHeight="1" spans="1:3">
      <c r="A157" s="220">
        <v>2012803</v>
      </c>
      <c r="B157" s="220" t="s">
        <v>78</v>
      </c>
      <c r="C157" s="258">
        <v>0</v>
      </c>
    </row>
    <row r="158" ht="23.1" customHeight="1" spans="1:3">
      <c r="A158" s="220">
        <v>2012804</v>
      </c>
      <c r="B158" s="220" t="s">
        <v>90</v>
      </c>
      <c r="C158" s="258">
        <v>0</v>
      </c>
    </row>
    <row r="159" ht="23.1" customHeight="1" spans="1:3">
      <c r="A159" s="220">
        <v>2012850</v>
      </c>
      <c r="B159" s="220" t="s">
        <v>85</v>
      </c>
      <c r="C159" s="258">
        <v>0</v>
      </c>
    </row>
    <row r="160" ht="23.1" customHeight="1" spans="1:3">
      <c r="A160" s="220">
        <v>2012899</v>
      </c>
      <c r="B160" s="220" t="s">
        <v>166</v>
      </c>
      <c r="C160" s="258">
        <v>0</v>
      </c>
    </row>
    <row r="161" ht="23.1" customHeight="1" spans="1:3">
      <c r="A161" s="218">
        <v>20129</v>
      </c>
      <c r="B161" s="218" t="s">
        <v>167</v>
      </c>
      <c r="C161" s="253">
        <f>SUM(C162:C167)</f>
        <v>1824</v>
      </c>
    </row>
    <row r="162" ht="23.1" customHeight="1" spans="1:3">
      <c r="A162" s="220">
        <v>2012901</v>
      </c>
      <c r="B162" s="220" t="s">
        <v>76</v>
      </c>
      <c r="C162" s="258">
        <v>525</v>
      </c>
    </row>
    <row r="163" ht="23.1" customHeight="1" spans="1:3">
      <c r="A163" s="220">
        <v>2012902</v>
      </c>
      <c r="B163" s="220" t="s">
        <v>77</v>
      </c>
      <c r="C163" s="258">
        <v>88</v>
      </c>
    </row>
    <row r="164" ht="23.1" customHeight="1" spans="1:3">
      <c r="A164" s="220">
        <v>2012903</v>
      </c>
      <c r="B164" s="220" t="s">
        <v>78</v>
      </c>
      <c r="C164" s="258">
        <v>0</v>
      </c>
    </row>
    <row r="165" ht="23.1" customHeight="1" spans="1:3">
      <c r="A165" s="220">
        <v>2012906</v>
      </c>
      <c r="B165" s="220" t="s">
        <v>168</v>
      </c>
      <c r="C165" s="258">
        <v>600</v>
      </c>
    </row>
    <row r="166" ht="23.1" customHeight="1" spans="1:3">
      <c r="A166" s="220">
        <v>2012950</v>
      </c>
      <c r="B166" s="220" t="s">
        <v>85</v>
      </c>
      <c r="C166" s="258">
        <v>108</v>
      </c>
    </row>
    <row r="167" ht="23.1" customHeight="1" spans="1:3">
      <c r="A167" s="220">
        <v>2012999</v>
      </c>
      <c r="B167" s="220" t="s">
        <v>169</v>
      </c>
      <c r="C167" s="258">
        <v>503</v>
      </c>
    </row>
    <row r="168" ht="23.1" customHeight="1" spans="1:3">
      <c r="A168" s="218">
        <v>20131</v>
      </c>
      <c r="B168" s="218" t="s">
        <v>170</v>
      </c>
      <c r="C168" s="253">
        <f>SUM(C169:C174)</f>
        <v>1518</v>
      </c>
    </row>
    <row r="169" ht="23.1" customHeight="1" spans="1:3">
      <c r="A169" s="220">
        <v>2013101</v>
      </c>
      <c r="B169" s="220" t="s">
        <v>76</v>
      </c>
      <c r="C169" s="258">
        <v>982</v>
      </c>
    </row>
    <row r="170" ht="23.1" customHeight="1" spans="1:3">
      <c r="A170" s="220">
        <v>2013102</v>
      </c>
      <c r="B170" s="220" t="s">
        <v>77</v>
      </c>
      <c r="C170" s="258">
        <v>0</v>
      </c>
    </row>
    <row r="171" ht="23.1" customHeight="1" spans="1:3">
      <c r="A171" s="220">
        <v>2013103</v>
      </c>
      <c r="B171" s="220" t="s">
        <v>78</v>
      </c>
      <c r="C171" s="258">
        <v>0</v>
      </c>
    </row>
    <row r="172" ht="23.1" customHeight="1" spans="1:3">
      <c r="A172" s="220">
        <v>2013105</v>
      </c>
      <c r="B172" s="220" t="s">
        <v>171</v>
      </c>
      <c r="C172" s="258">
        <v>0</v>
      </c>
    </row>
    <row r="173" ht="23.1" customHeight="1" spans="1:3">
      <c r="A173" s="220">
        <v>2013150</v>
      </c>
      <c r="B173" s="220" t="s">
        <v>85</v>
      </c>
      <c r="C173" s="258">
        <v>26</v>
      </c>
    </row>
    <row r="174" ht="23.1" customHeight="1" spans="1:3">
      <c r="A174" s="220">
        <v>2013199</v>
      </c>
      <c r="B174" s="220" t="s">
        <v>172</v>
      </c>
      <c r="C174" s="258">
        <v>510</v>
      </c>
    </row>
    <row r="175" ht="23.1" customHeight="1" spans="1:3">
      <c r="A175" s="218">
        <v>20132</v>
      </c>
      <c r="B175" s="218" t="s">
        <v>173</v>
      </c>
      <c r="C175" s="253">
        <f>SUM(C176:C181)</f>
        <v>1805</v>
      </c>
    </row>
    <row r="176" ht="23.1" customHeight="1" spans="1:3">
      <c r="A176" s="220">
        <v>2013201</v>
      </c>
      <c r="B176" s="220" t="s">
        <v>76</v>
      </c>
      <c r="C176" s="258">
        <v>569</v>
      </c>
    </row>
    <row r="177" ht="23.1" customHeight="1" spans="1:3">
      <c r="A177" s="220">
        <v>2013202</v>
      </c>
      <c r="B177" s="220" t="s">
        <v>77</v>
      </c>
      <c r="C177" s="258">
        <v>0</v>
      </c>
    </row>
    <row r="178" ht="23.1" customHeight="1" spans="1:3">
      <c r="A178" s="220">
        <v>2013203</v>
      </c>
      <c r="B178" s="220" t="s">
        <v>78</v>
      </c>
      <c r="C178" s="258">
        <v>0</v>
      </c>
    </row>
    <row r="179" ht="23.1" customHeight="1" spans="1:3">
      <c r="A179" s="220">
        <v>2013204</v>
      </c>
      <c r="B179" s="220" t="s">
        <v>174</v>
      </c>
      <c r="C179" s="258">
        <v>0</v>
      </c>
    </row>
    <row r="180" ht="23.1" customHeight="1" spans="1:3">
      <c r="A180" s="220">
        <v>2013250</v>
      </c>
      <c r="B180" s="220" t="s">
        <v>85</v>
      </c>
      <c r="C180" s="258">
        <v>621</v>
      </c>
    </row>
    <row r="181" ht="23.1" customHeight="1" spans="1:3">
      <c r="A181" s="220">
        <v>2013299</v>
      </c>
      <c r="B181" s="220" t="s">
        <v>175</v>
      </c>
      <c r="C181" s="258">
        <v>615</v>
      </c>
    </row>
    <row r="182" ht="23.1" customHeight="1" spans="1:3">
      <c r="A182" s="218">
        <v>20133</v>
      </c>
      <c r="B182" s="218" t="s">
        <v>176</v>
      </c>
      <c r="C182" s="253">
        <f>SUM(C183:C188)</f>
        <v>1390</v>
      </c>
    </row>
    <row r="183" ht="23.1" customHeight="1" spans="1:3">
      <c r="A183" s="220">
        <v>2013301</v>
      </c>
      <c r="B183" s="220" t="s">
        <v>76</v>
      </c>
      <c r="C183" s="258">
        <v>112</v>
      </c>
    </row>
    <row r="184" ht="23.1" customHeight="1" spans="1:3">
      <c r="A184" s="220">
        <v>2013302</v>
      </c>
      <c r="B184" s="220" t="s">
        <v>77</v>
      </c>
      <c r="C184" s="258">
        <v>560</v>
      </c>
    </row>
    <row r="185" ht="23.1" customHeight="1" spans="1:3">
      <c r="A185" s="220">
        <v>2013303</v>
      </c>
      <c r="B185" s="220" t="s">
        <v>78</v>
      </c>
      <c r="C185" s="258">
        <v>0</v>
      </c>
    </row>
    <row r="186" ht="23.1" customHeight="1" spans="1:3">
      <c r="A186" s="220">
        <v>2013304</v>
      </c>
      <c r="B186" s="220" t="s">
        <v>177</v>
      </c>
      <c r="C186" s="258">
        <v>195</v>
      </c>
    </row>
    <row r="187" ht="23.1" customHeight="1" spans="1:3">
      <c r="A187" s="220">
        <v>2013350</v>
      </c>
      <c r="B187" s="220" t="s">
        <v>85</v>
      </c>
      <c r="C187" s="258">
        <v>483</v>
      </c>
    </row>
    <row r="188" ht="23.1" customHeight="1" spans="1:3">
      <c r="A188" s="220">
        <v>2013399</v>
      </c>
      <c r="B188" s="220" t="s">
        <v>178</v>
      </c>
      <c r="C188" s="258">
        <v>40</v>
      </c>
    </row>
    <row r="189" ht="23.1" customHeight="1" spans="1:3">
      <c r="A189" s="218">
        <v>20134</v>
      </c>
      <c r="B189" s="218" t="s">
        <v>179</v>
      </c>
      <c r="C189" s="253">
        <f>SUM(C190:C196)</f>
        <v>228</v>
      </c>
    </row>
    <row r="190" ht="23.1" customHeight="1" spans="1:3">
      <c r="A190" s="220">
        <v>2013401</v>
      </c>
      <c r="B190" s="220" t="s">
        <v>76</v>
      </c>
      <c r="C190" s="258">
        <v>114</v>
      </c>
    </row>
    <row r="191" ht="23.1" customHeight="1" spans="1:3">
      <c r="A191" s="220">
        <v>2013402</v>
      </c>
      <c r="B191" s="220" t="s">
        <v>77</v>
      </c>
      <c r="C191" s="258"/>
    </row>
    <row r="192" ht="23.1" customHeight="1" spans="1:3">
      <c r="A192" s="220">
        <v>2013403</v>
      </c>
      <c r="B192" s="220" t="s">
        <v>78</v>
      </c>
      <c r="C192" s="258"/>
    </row>
    <row r="193" ht="23.1" customHeight="1" spans="1:3">
      <c r="A193" s="220">
        <v>2013404</v>
      </c>
      <c r="B193" s="220" t="s">
        <v>180</v>
      </c>
      <c r="C193" s="258"/>
    </row>
    <row r="194" ht="23.1" customHeight="1" spans="1:3">
      <c r="A194" s="220">
        <v>2013405</v>
      </c>
      <c r="B194" s="220" t="s">
        <v>181</v>
      </c>
      <c r="C194" s="258"/>
    </row>
    <row r="195" ht="23.1" customHeight="1" spans="1:3">
      <c r="A195" s="220">
        <v>2013450</v>
      </c>
      <c r="B195" s="220" t="s">
        <v>85</v>
      </c>
      <c r="C195" s="258"/>
    </row>
    <row r="196" ht="23.1" customHeight="1" spans="1:3">
      <c r="A196" s="220">
        <v>2013499</v>
      </c>
      <c r="B196" s="220" t="s">
        <v>182</v>
      </c>
      <c r="C196" s="258">
        <v>114</v>
      </c>
    </row>
    <row r="197" ht="23.1" customHeight="1" spans="1:3">
      <c r="A197" s="218">
        <v>20135</v>
      </c>
      <c r="B197" s="218" t="s">
        <v>183</v>
      </c>
      <c r="C197" s="253">
        <f>SUM(C198:C202)</f>
        <v>0</v>
      </c>
    </row>
    <row r="198" ht="23.1" customHeight="1" spans="1:3">
      <c r="A198" s="220">
        <v>2013501</v>
      </c>
      <c r="B198" s="220" t="s">
        <v>76</v>
      </c>
      <c r="C198" s="258">
        <v>0</v>
      </c>
    </row>
    <row r="199" ht="23.1" customHeight="1" spans="1:3">
      <c r="A199" s="220">
        <v>2013502</v>
      </c>
      <c r="B199" s="220" t="s">
        <v>77</v>
      </c>
      <c r="C199" s="258">
        <v>0</v>
      </c>
    </row>
    <row r="200" ht="23.1" customHeight="1" spans="1:3">
      <c r="A200" s="220">
        <v>2013503</v>
      </c>
      <c r="B200" s="220" t="s">
        <v>78</v>
      </c>
      <c r="C200" s="258">
        <v>0</v>
      </c>
    </row>
    <row r="201" ht="23.1" customHeight="1" spans="1:3">
      <c r="A201" s="220">
        <v>2013550</v>
      </c>
      <c r="B201" s="220" t="s">
        <v>85</v>
      </c>
      <c r="C201" s="258">
        <v>0</v>
      </c>
    </row>
    <row r="202" ht="23.1" customHeight="1" spans="1:3">
      <c r="A202" s="220">
        <v>2013599</v>
      </c>
      <c r="B202" s="220" t="s">
        <v>184</v>
      </c>
      <c r="C202" s="258">
        <v>0</v>
      </c>
    </row>
    <row r="203" ht="23.1" customHeight="1" spans="1:3">
      <c r="A203" s="218">
        <v>20136</v>
      </c>
      <c r="B203" s="218" t="s">
        <v>185</v>
      </c>
      <c r="C203" s="253">
        <f>SUM(C204:C208)</f>
        <v>725</v>
      </c>
    </row>
    <row r="204" ht="23.1" customHeight="1" spans="1:3">
      <c r="A204" s="220">
        <v>2013601</v>
      </c>
      <c r="B204" s="220" t="s">
        <v>76</v>
      </c>
      <c r="C204" s="258">
        <v>449</v>
      </c>
    </row>
    <row r="205" ht="23.1" customHeight="1" spans="1:3">
      <c r="A205" s="220">
        <v>2013602</v>
      </c>
      <c r="B205" s="220" t="s">
        <v>77</v>
      </c>
      <c r="C205" s="258">
        <v>14</v>
      </c>
    </row>
    <row r="206" ht="23.1" customHeight="1" spans="1:3">
      <c r="A206" s="220">
        <v>2013603</v>
      </c>
      <c r="B206" s="220" t="s">
        <v>78</v>
      </c>
      <c r="C206" s="258">
        <v>0</v>
      </c>
    </row>
    <row r="207" ht="23.1" customHeight="1" spans="1:3">
      <c r="A207" s="220">
        <v>2013650</v>
      </c>
      <c r="B207" s="220" t="s">
        <v>85</v>
      </c>
      <c r="C207" s="258">
        <v>0</v>
      </c>
    </row>
    <row r="208" ht="23.1" customHeight="1" spans="1:3">
      <c r="A208" s="220">
        <v>2013699</v>
      </c>
      <c r="B208" s="220" t="s">
        <v>186</v>
      </c>
      <c r="C208" s="258">
        <v>262</v>
      </c>
    </row>
    <row r="209" ht="23.1" customHeight="1" spans="1:3">
      <c r="A209" s="218">
        <v>20137</v>
      </c>
      <c r="B209" s="218" t="s">
        <v>187</v>
      </c>
      <c r="C209" s="253">
        <f>SUM(C210:C215)</f>
        <v>0</v>
      </c>
    </row>
    <row r="210" ht="23.1" customHeight="1" spans="1:3">
      <c r="A210" s="220">
        <v>2013701</v>
      </c>
      <c r="B210" s="220" t="s">
        <v>76</v>
      </c>
      <c r="C210" s="258">
        <v>0</v>
      </c>
    </row>
    <row r="211" ht="23.1" customHeight="1" spans="1:3">
      <c r="A211" s="220">
        <v>2013702</v>
      </c>
      <c r="B211" s="220" t="s">
        <v>77</v>
      </c>
      <c r="C211" s="258">
        <v>0</v>
      </c>
    </row>
    <row r="212" ht="23.1" customHeight="1" spans="1:3">
      <c r="A212" s="220">
        <v>2013703</v>
      </c>
      <c r="B212" s="220" t="s">
        <v>78</v>
      </c>
      <c r="C212" s="258">
        <v>0</v>
      </c>
    </row>
    <row r="213" ht="23.1" customHeight="1" spans="1:3">
      <c r="A213" s="220">
        <v>2013704</v>
      </c>
      <c r="B213" s="220" t="s">
        <v>188</v>
      </c>
      <c r="C213" s="258">
        <v>0</v>
      </c>
    </row>
    <row r="214" ht="23.1" customHeight="1" spans="1:3">
      <c r="A214" s="220">
        <v>2013750</v>
      </c>
      <c r="B214" s="220" t="s">
        <v>85</v>
      </c>
      <c r="C214" s="258">
        <v>0</v>
      </c>
    </row>
    <row r="215" ht="23.1" customHeight="1" spans="1:3">
      <c r="A215" s="220">
        <v>2013799</v>
      </c>
      <c r="B215" s="220" t="s">
        <v>189</v>
      </c>
      <c r="C215" s="258">
        <v>0</v>
      </c>
    </row>
    <row r="216" ht="23.1" customHeight="1" spans="1:3">
      <c r="A216" s="218">
        <v>20138</v>
      </c>
      <c r="B216" s="218" t="s">
        <v>190</v>
      </c>
      <c r="C216" s="253">
        <f>SUM(C217:C230)</f>
        <v>1991</v>
      </c>
    </row>
    <row r="217" ht="23.1" customHeight="1" spans="1:3">
      <c r="A217" s="220">
        <v>2013801</v>
      </c>
      <c r="B217" s="220" t="s">
        <v>76</v>
      </c>
      <c r="C217" s="258">
        <v>1300</v>
      </c>
    </row>
    <row r="218" ht="23.1" customHeight="1" spans="1:3">
      <c r="A218" s="220">
        <v>2013802</v>
      </c>
      <c r="B218" s="220" t="s">
        <v>77</v>
      </c>
      <c r="C218" s="258">
        <v>0</v>
      </c>
    </row>
    <row r="219" ht="23.1" customHeight="1" spans="1:3">
      <c r="A219" s="220">
        <v>2013803</v>
      </c>
      <c r="B219" s="220" t="s">
        <v>78</v>
      </c>
      <c r="C219" s="258">
        <v>0</v>
      </c>
    </row>
    <row r="220" ht="23.1" customHeight="1" spans="1:3">
      <c r="A220" s="220">
        <v>2013804</v>
      </c>
      <c r="B220" s="220" t="s">
        <v>191</v>
      </c>
      <c r="C220" s="258">
        <v>0</v>
      </c>
    </row>
    <row r="221" ht="23.1" customHeight="1" spans="1:3">
      <c r="A221" s="220">
        <v>2013805</v>
      </c>
      <c r="B221" s="220" t="s">
        <v>192</v>
      </c>
      <c r="C221" s="258">
        <v>194</v>
      </c>
    </row>
    <row r="222" ht="23.1" customHeight="1" spans="1:3">
      <c r="A222" s="220">
        <v>2013808</v>
      </c>
      <c r="B222" s="220" t="s">
        <v>117</v>
      </c>
      <c r="C222" s="258">
        <v>0</v>
      </c>
    </row>
    <row r="223" ht="23.1" customHeight="1" spans="1:3">
      <c r="A223" s="220">
        <v>2013810</v>
      </c>
      <c r="B223" s="220" t="s">
        <v>193</v>
      </c>
      <c r="C223" s="258">
        <v>0</v>
      </c>
    </row>
    <row r="224" ht="23.1" customHeight="1" spans="1:3">
      <c r="A224" s="220">
        <v>2013812</v>
      </c>
      <c r="B224" s="220" t="s">
        <v>194</v>
      </c>
      <c r="C224" s="258">
        <v>10</v>
      </c>
    </row>
    <row r="225" ht="23.1" customHeight="1" spans="1:3">
      <c r="A225" s="220">
        <v>2013813</v>
      </c>
      <c r="B225" s="220" t="s">
        <v>195</v>
      </c>
      <c r="C225" s="258">
        <v>0</v>
      </c>
    </row>
    <row r="226" ht="23.1" customHeight="1" spans="1:3">
      <c r="A226" s="220">
        <v>2013814</v>
      </c>
      <c r="B226" s="220" t="s">
        <v>196</v>
      </c>
      <c r="C226" s="258">
        <v>0</v>
      </c>
    </row>
    <row r="227" ht="23.1" customHeight="1" spans="1:3">
      <c r="A227" s="220">
        <v>2013815</v>
      </c>
      <c r="B227" s="220" t="s">
        <v>197</v>
      </c>
      <c r="C227" s="258">
        <v>142</v>
      </c>
    </row>
    <row r="228" ht="23.1" customHeight="1" spans="1:3">
      <c r="A228" s="220">
        <v>2013816</v>
      </c>
      <c r="B228" s="220" t="s">
        <v>198</v>
      </c>
      <c r="C228" s="258">
        <v>20</v>
      </c>
    </row>
    <row r="229" ht="23.1" customHeight="1" spans="1:3">
      <c r="A229" s="220">
        <v>2013850</v>
      </c>
      <c r="B229" s="220" t="s">
        <v>85</v>
      </c>
      <c r="C229" s="258">
        <v>130</v>
      </c>
    </row>
    <row r="230" ht="23.1" customHeight="1" spans="1:3">
      <c r="A230" s="220">
        <v>2013899</v>
      </c>
      <c r="B230" s="220" t="s">
        <v>199</v>
      </c>
      <c r="C230" s="258">
        <v>195</v>
      </c>
    </row>
    <row r="231" ht="23.1" customHeight="1" spans="1:3">
      <c r="A231" s="218">
        <v>20199</v>
      </c>
      <c r="B231" s="218" t="s">
        <v>200</v>
      </c>
      <c r="C231" s="253">
        <f>SUM(C232:C233)</f>
        <v>20</v>
      </c>
    </row>
    <row r="232" ht="23.1" customHeight="1" spans="1:3">
      <c r="A232" s="220">
        <v>2019901</v>
      </c>
      <c r="B232" s="220" t="s">
        <v>201</v>
      </c>
      <c r="C232" s="258">
        <v>0</v>
      </c>
    </row>
    <row r="233" ht="23.1" customHeight="1" spans="1:3">
      <c r="A233" s="220">
        <v>2019999</v>
      </c>
      <c r="B233" s="220" t="s">
        <v>202</v>
      </c>
      <c r="C233" s="258">
        <v>20</v>
      </c>
    </row>
    <row r="234" ht="23.1" customHeight="1" spans="1:3">
      <c r="A234" s="218">
        <v>202</v>
      </c>
      <c r="B234" s="218" t="s">
        <v>203</v>
      </c>
      <c r="C234" s="253">
        <f>SUM(C235,C242,C245,C248,C254,C259,C261,C266,C272)</f>
        <v>0</v>
      </c>
    </row>
    <row r="235" ht="23.1" customHeight="1" spans="1:3">
      <c r="A235" s="218">
        <v>20201</v>
      </c>
      <c r="B235" s="218" t="s">
        <v>204</v>
      </c>
      <c r="C235" s="253">
        <f>SUM(C236:C241)</f>
        <v>0</v>
      </c>
    </row>
    <row r="236" ht="23.1" customHeight="1" spans="1:3">
      <c r="A236" s="220">
        <v>2020101</v>
      </c>
      <c r="B236" s="220" t="s">
        <v>76</v>
      </c>
      <c r="C236" s="258">
        <v>0</v>
      </c>
    </row>
    <row r="237" ht="23.1" customHeight="1" spans="1:3">
      <c r="A237" s="220">
        <v>2020102</v>
      </c>
      <c r="B237" s="220" t="s">
        <v>77</v>
      </c>
      <c r="C237" s="258">
        <v>0</v>
      </c>
    </row>
    <row r="238" ht="23.1" customHeight="1" spans="1:3">
      <c r="A238" s="220">
        <v>2020103</v>
      </c>
      <c r="B238" s="220" t="s">
        <v>78</v>
      </c>
      <c r="C238" s="258">
        <v>0</v>
      </c>
    </row>
    <row r="239" ht="23.1" customHeight="1" spans="1:3">
      <c r="A239" s="220">
        <v>2020104</v>
      </c>
      <c r="B239" s="220" t="s">
        <v>171</v>
      </c>
      <c r="C239" s="258">
        <v>0</v>
      </c>
    </row>
    <row r="240" ht="23.1" customHeight="1" spans="1:3">
      <c r="A240" s="220">
        <v>2020150</v>
      </c>
      <c r="B240" s="220" t="s">
        <v>85</v>
      </c>
      <c r="C240" s="258">
        <v>0</v>
      </c>
    </row>
    <row r="241" ht="23.1" customHeight="1" spans="1:3">
      <c r="A241" s="220">
        <v>2020199</v>
      </c>
      <c r="B241" s="220" t="s">
        <v>205</v>
      </c>
      <c r="C241" s="258">
        <v>0</v>
      </c>
    </row>
    <row r="242" ht="23.1" customHeight="1" spans="1:3">
      <c r="A242" s="218">
        <v>20202</v>
      </c>
      <c r="B242" s="218" t="s">
        <v>206</v>
      </c>
      <c r="C242" s="253">
        <f>SUM(C243:C244)</f>
        <v>0</v>
      </c>
    </row>
    <row r="243" ht="23.1" customHeight="1" spans="1:3">
      <c r="A243" s="220">
        <v>2020201</v>
      </c>
      <c r="B243" s="220" t="s">
        <v>207</v>
      </c>
      <c r="C243" s="258">
        <v>0</v>
      </c>
    </row>
    <row r="244" ht="23.1" customHeight="1" spans="1:3">
      <c r="A244" s="220">
        <v>2020202</v>
      </c>
      <c r="B244" s="220" t="s">
        <v>208</v>
      </c>
      <c r="C244" s="258">
        <v>0</v>
      </c>
    </row>
    <row r="245" ht="23.1" customHeight="1" spans="1:3">
      <c r="A245" s="218">
        <v>20203</v>
      </c>
      <c r="B245" s="218" t="s">
        <v>209</v>
      </c>
      <c r="C245" s="253">
        <f>SUM(C246:C247)</f>
        <v>0</v>
      </c>
    </row>
    <row r="246" ht="23.1" customHeight="1" spans="1:3">
      <c r="A246" s="220">
        <v>2020304</v>
      </c>
      <c r="B246" s="220" t="s">
        <v>210</v>
      </c>
      <c r="C246" s="258">
        <v>0</v>
      </c>
    </row>
    <row r="247" ht="23.1" customHeight="1" spans="1:3">
      <c r="A247" s="220">
        <v>2020306</v>
      </c>
      <c r="B247" s="220" t="s">
        <v>211</v>
      </c>
      <c r="C247" s="258">
        <v>0</v>
      </c>
    </row>
    <row r="248" ht="23.1" customHeight="1" spans="1:3">
      <c r="A248" s="218">
        <v>20204</v>
      </c>
      <c r="B248" s="218" t="s">
        <v>212</v>
      </c>
      <c r="C248" s="253">
        <f>SUM(C249:C253)</f>
        <v>0</v>
      </c>
    </row>
    <row r="249" ht="23.1" customHeight="1" spans="1:3">
      <c r="A249" s="220">
        <v>2020401</v>
      </c>
      <c r="B249" s="220" t="s">
        <v>213</v>
      </c>
      <c r="C249" s="258">
        <v>0</v>
      </c>
    </row>
    <row r="250" ht="23.1" customHeight="1" spans="1:3">
      <c r="A250" s="220">
        <v>2020402</v>
      </c>
      <c r="B250" s="220" t="s">
        <v>214</v>
      </c>
      <c r="C250" s="258">
        <v>0</v>
      </c>
    </row>
    <row r="251" ht="23.1" customHeight="1" spans="1:3">
      <c r="A251" s="220">
        <v>2020403</v>
      </c>
      <c r="B251" s="220" t="s">
        <v>215</v>
      </c>
      <c r="C251" s="258">
        <v>0</v>
      </c>
    </row>
    <row r="252" ht="23.1" customHeight="1" spans="1:3">
      <c r="A252" s="220">
        <v>2020404</v>
      </c>
      <c r="B252" s="220" t="s">
        <v>216</v>
      </c>
      <c r="C252" s="258">
        <v>0</v>
      </c>
    </row>
    <row r="253" ht="23.1" customHeight="1" spans="1:3">
      <c r="A253" s="220">
        <v>2020499</v>
      </c>
      <c r="B253" s="220" t="s">
        <v>217</v>
      </c>
      <c r="C253" s="258">
        <v>0</v>
      </c>
    </row>
    <row r="254" ht="23.1" customHeight="1" spans="1:3">
      <c r="A254" s="218">
        <v>20205</v>
      </c>
      <c r="B254" s="218" t="s">
        <v>218</v>
      </c>
      <c r="C254" s="253">
        <f>SUM(C255:C258)</f>
        <v>0</v>
      </c>
    </row>
    <row r="255" ht="23.1" customHeight="1" spans="1:3">
      <c r="A255" s="220">
        <v>2020503</v>
      </c>
      <c r="B255" s="220" t="s">
        <v>219</v>
      </c>
      <c r="C255" s="258">
        <v>0</v>
      </c>
    </row>
    <row r="256" ht="23.1" customHeight="1" spans="1:3">
      <c r="A256" s="220">
        <v>2020504</v>
      </c>
      <c r="B256" s="220" t="s">
        <v>220</v>
      </c>
      <c r="C256" s="258">
        <v>0</v>
      </c>
    </row>
    <row r="257" ht="23.1" customHeight="1" spans="1:3">
      <c r="A257" s="220">
        <v>2020505</v>
      </c>
      <c r="B257" s="220" t="s">
        <v>221</v>
      </c>
      <c r="C257" s="258">
        <v>0</v>
      </c>
    </row>
    <row r="258" ht="23.1" customHeight="1" spans="1:3">
      <c r="A258" s="220">
        <v>2020599</v>
      </c>
      <c r="B258" s="220" t="s">
        <v>222</v>
      </c>
      <c r="C258" s="258">
        <v>0</v>
      </c>
    </row>
    <row r="259" ht="23.1" customHeight="1" spans="1:3">
      <c r="A259" s="218">
        <v>20206</v>
      </c>
      <c r="B259" s="218" t="s">
        <v>223</v>
      </c>
      <c r="C259" s="253">
        <f>C260</f>
        <v>0</v>
      </c>
    </row>
    <row r="260" ht="23.1" customHeight="1" spans="1:3">
      <c r="A260" s="220">
        <v>2020601</v>
      </c>
      <c r="B260" s="220" t="s">
        <v>224</v>
      </c>
      <c r="C260" s="258">
        <v>0</v>
      </c>
    </row>
    <row r="261" ht="23.1" customHeight="1" spans="1:3">
      <c r="A261" s="218">
        <v>20207</v>
      </c>
      <c r="B261" s="218" t="s">
        <v>225</v>
      </c>
      <c r="C261" s="253">
        <f>SUM(C262:C265)</f>
        <v>0</v>
      </c>
    </row>
    <row r="262" ht="23.1" customHeight="1" spans="1:3">
      <c r="A262" s="220">
        <v>2020701</v>
      </c>
      <c r="B262" s="220" t="s">
        <v>226</v>
      </c>
      <c r="C262" s="258">
        <v>0</v>
      </c>
    </row>
    <row r="263" ht="23.1" customHeight="1" spans="1:3">
      <c r="A263" s="220">
        <v>2020702</v>
      </c>
      <c r="B263" s="220" t="s">
        <v>227</v>
      </c>
      <c r="C263" s="258">
        <v>0</v>
      </c>
    </row>
    <row r="264" ht="23.1" customHeight="1" spans="1:3">
      <c r="A264" s="220">
        <v>2020703</v>
      </c>
      <c r="B264" s="220" t="s">
        <v>228</v>
      </c>
      <c r="C264" s="258">
        <v>0</v>
      </c>
    </row>
    <row r="265" ht="23.1" customHeight="1" spans="1:3">
      <c r="A265" s="220">
        <v>2020799</v>
      </c>
      <c r="B265" s="220" t="s">
        <v>229</v>
      </c>
      <c r="C265" s="258">
        <v>0</v>
      </c>
    </row>
    <row r="266" ht="23.1" customHeight="1" spans="1:3">
      <c r="A266" s="218">
        <v>20208</v>
      </c>
      <c r="B266" s="218" t="s">
        <v>230</v>
      </c>
      <c r="C266" s="253">
        <f>SUM(C267:C271)</f>
        <v>0</v>
      </c>
    </row>
    <row r="267" ht="23.1" customHeight="1" spans="1:3">
      <c r="A267" s="220">
        <v>2020801</v>
      </c>
      <c r="B267" s="220" t="s">
        <v>76</v>
      </c>
      <c r="C267" s="258">
        <v>0</v>
      </c>
    </row>
    <row r="268" ht="23.1" customHeight="1" spans="1:3">
      <c r="A268" s="220">
        <v>2020802</v>
      </c>
      <c r="B268" s="220" t="s">
        <v>77</v>
      </c>
      <c r="C268" s="258">
        <v>0</v>
      </c>
    </row>
    <row r="269" ht="23.1" customHeight="1" spans="1:3">
      <c r="A269" s="220">
        <v>2020803</v>
      </c>
      <c r="B269" s="220" t="s">
        <v>78</v>
      </c>
      <c r="C269" s="258">
        <v>0</v>
      </c>
    </row>
    <row r="270" ht="23.1" customHeight="1" spans="1:3">
      <c r="A270" s="220">
        <v>2020850</v>
      </c>
      <c r="B270" s="220" t="s">
        <v>85</v>
      </c>
      <c r="C270" s="258">
        <v>0</v>
      </c>
    </row>
    <row r="271" ht="23.1" customHeight="1" spans="1:3">
      <c r="A271" s="220">
        <v>2020899</v>
      </c>
      <c r="B271" s="220" t="s">
        <v>231</v>
      </c>
      <c r="C271" s="258">
        <v>0</v>
      </c>
    </row>
    <row r="272" ht="23.1" customHeight="1" spans="1:3">
      <c r="A272" s="218">
        <v>20299</v>
      </c>
      <c r="B272" s="218" t="s">
        <v>232</v>
      </c>
      <c r="C272" s="253">
        <f t="shared" ref="C272:C277" si="0">C273</f>
        <v>0</v>
      </c>
    </row>
    <row r="273" ht="23.1" customHeight="1" spans="1:3">
      <c r="A273" s="220">
        <v>2029999</v>
      </c>
      <c r="B273" s="220" t="s">
        <v>233</v>
      </c>
      <c r="C273" s="258">
        <v>0</v>
      </c>
    </row>
    <row r="274" ht="23.1" customHeight="1" spans="1:3">
      <c r="A274" s="218">
        <v>203</v>
      </c>
      <c r="B274" s="218" t="s">
        <v>234</v>
      </c>
      <c r="C274" s="253">
        <f>SUM(C275,C277,C279,C281,C291)</f>
        <v>135</v>
      </c>
    </row>
    <row r="275" ht="23.1" customHeight="1" spans="1:3">
      <c r="A275" s="218">
        <v>20301</v>
      </c>
      <c r="B275" s="218" t="s">
        <v>235</v>
      </c>
      <c r="C275" s="253">
        <f t="shared" si="0"/>
        <v>0</v>
      </c>
    </row>
    <row r="276" ht="23.1" customHeight="1" spans="1:3">
      <c r="A276" s="220">
        <v>2030101</v>
      </c>
      <c r="B276" s="220" t="s">
        <v>236</v>
      </c>
      <c r="C276" s="258">
        <v>0</v>
      </c>
    </row>
    <row r="277" ht="23.1" customHeight="1" spans="1:3">
      <c r="A277" s="218">
        <v>20304</v>
      </c>
      <c r="B277" s="218" t="s">
        <v>237</v>
      </c>
      <c r="C277" s="253">
        <f t="shared" si="0"/>
        <v>0</v>
      </c>
    </row>
    <row r="278" ht="23.1" customHeight="1" spans="1:3">
      <c r="A278" s="220">
        <v>2030401</v>
      </c>
      <c r="B278" s="220" t="s">
        <v>238</v>
      </c>
      <c r="C278" s="258">
        <v>0</v>
      </c>
    </row>
    <row r="279" ht="23.1" customHeight="1" spans="1:3">
      <c r="A279" s="218">
        <v>20305</v>
      </c>
      <c r="B279" s="218" t="s">
        <v>239</v>
      </c>
      <c r="C279" s="253">
        <f>C280</f>
        <v>0</v>
      </c>
    </row>
    <row r="280" ht="23.1" customHeight="1" spans="1:3">
      <c r="A280" s="220">
        <v>2030501</v>
      </c>
      <c r="B280" s="220" t="s">
        <v>240</v>
      </c>
      <c r="C280" s="258">
        <v>0</v>
      </c>
    </row>
    <row r="281" ht="23.1" customHeight="1" spans="1:3">
      <c r="A281" s="218">
        <v>20306</v>
      </c>
      <c r="B281" s="218" t="s">
        <v>241</v>
      </c>
      <c r="C281" s="253">
        <f>SUM(C282:C290)</f>
        <v>135</v>
      </c>
    </row>
    <row r="282" ht="23.1" customHeight="1" spans="1:3">
      <c r="A282" s="220">
        <v>2030601</v>
      </c>
      <c r="B282" s="220" t="s">
        <v>242</v>
      </c>
      <c r="C282" s="258">
        <v>135</v>
      </c>
    </row>
    <row r="283" ht="23.1" customHeight="1" spans="1:3">
      <c r="A283" s="220">
        <v>2030602</v>
      </c>
      <c r="B283" s="220" t="s">
        <v>243</v>
      </c>
      <c r="C283" s="258">
        <v>0</v>
      </c>
    </row>
    <row r="284" ht="23.1" customHeight="1" spans="1:3">
      <c r="A284" s="220">
        <v>2030603</v>
      </c>
      <c r="B284" s="220" t="s">
        <v>244</v>
      </c>
      <c r="C284" s="258">
        <v>0</v>
      </c>
    </row>
    <row r="285" ht="23.1" customHeight="1" spans="1:3">
      <c r="A285" s="220">
        <v>2030604</v>
      </c>
      <c r="B285" s="220" t="s">
        <v>245</v>
      </c>
      <c r="C285" s="258">
        <v>0</v>
      </c>
    </row>
    <row r="286" ht="23.1" customHeight="1" spans="1:3">
      <c r="A286" s="220">
        <v>2030605</v>
      </c>
      <c r="B286" s="220" t="s">
        <v>246</v>
      </c>
      <c r="C286" s="258">
        <v>0</v>
      </c>
    </row>
    <row r="287" ht="23.1" customHeight="1" spans="1:3">
      <c r="A287" s="220">
        <v>2030606</v>
      </c>
      <c r="B287" s="220" t="s">
        <v>247</v>
      </c>
      <c r="C287" s="258">
        <v>0</v>
      </c>
    </row>
    <row r="288" ht="23.1" customHeight="1" spans="1:3">
      <c r="A288" s="220">
        <v>2030607</v>
      </c>
      <c r="B288" s="220" t="s">
        <v>248</v>
      </c>
      <c r="C288" s="258">
        <v>0</v>
      </c>
    </row>
    <row r="289" ht="23.1" customHeight="1" spans="1:3">
      <c r="A289" s="220">
        <v>2030608</v>
      </c>
      <c r="B289" s="220" t="s">
        <v>249</v>
      </c>
      <c r="C289" s="258">
        <v>0</v>
      </c>
    </row>
    <row r="290" ht="23.1" customHeight="1" spans="1:3">
      <c r="A290" s="220">
        <v>2030699</v>
      </c>
      <c r="B290" s="220" t="s">
        <v>250</v>
      </c>
      <c r="C290" s="258">
        <v>0</v>
      </c>
    </row>
    <row r="291" ht="23.1" customHeight="1" spans="1:3">
      <c r="A291" s="218">
        <v>20399</v>
      </c>
      <c r="B291" s="218" t="s">
        <v>251</v>
      </c>
      <c r="C291" s="253">
        <f>C292</f>
        <v>0</v>
      </c>
    </row>
    <row r="292" ht="23.1" customHeight="1" spans="1:3">
      <c r="A292" s="220">
        <v>2039999</v>
      </c>
      <c r="B292" s="220" t="s">
        <v>252</v>
      </c>
      <c r="C292" s="258">
        <v>0</v>
      </c>
    </row>
    <row r="293" ht="23.1" customHeight="1" spans="1:3">
      <c r="A293" s="218">
        <v>204</v>
      </c>
      <c r="B293" s="218" t="s">
        <v>253</v>
      </c>
      <c r="C293" s="253">
        <f>SUM(C294,C297,C308,C315,C323,C332,C346,C356,C366,C374,C380)</f>
        <v>10588</v>
      </c>
    </row>
    <row r="294" ht="23.1" customHeight="1" spans="1:3">
      <c r="A294" s="218">
        <v>20401</v>
      </c>
      <c r="B294" s="218" t="s">
        <v>254</v>
      </c>
      <c r="C294" s="253">
        <f>SUM(C295:C296)</f>
        <v>0</v>
      </c>
    </row>
    <row r="295" ht="23.1" customHeight="1" spans="1:3">
      <c r="A295" s="220">
        <v>2040101</v>
      </c>
      <c r="B295" s="220" t="s">
        <v>255</v>
      </c>
      <c r="C295" s="258"/>
    </row>
    <row r="296" ht="23.1" customHeight="1" spans="1:3">
      <c r="A296" s="220">
        <v>2040199</v>
      </c>
      <c r="B296" s="220" t="s">
        <v>256</v>
      </c>
      <c r="C296" s="258">
        <v>0</v>
      </c>
    </row>
    <row r="297" ht="23.1" customHeight="1" spans="1:3">
      <c r="A297" s="218">
        <v>20402</v>
      </c>
      <c r="B297" s="218" t="s">
        <v>257</v>
      </c>
      <c r="C297" s="253">
        <f>SUM(C298:C307)</f>
        <v>8507</v>
      </c>
    </row>
    <row r="298" ht="23.1" customHeight="1" spans="1:3">
      <c r="A298" s="220">
        <v>2040201</v>
      </c>
      <c r="B298" s="220" t="s">
        <v>76</v>
      </c>
      <c r="C298" s="258">
        <v>5925</v>
      </c>
    </row>
    <row r="299" ht="23.1" customHeight="1" spans="1:3">
      <c r="A299" s="220">
        <v>2040202</v>
      </c>
      <c r="B299" s="220" t="s">
        <v>77</v>
      </c>
      <c r="C299" s="258">
        <v>0</v>
      </c>
    </row>
    <row r="300" ht="23.1" customHeight="1" spans="1:3">
      <c r="A300" s="220">
        <v>2040203</v>
      </c>
      <c r="B300" s="220" t="s">
        <v>78</v>
      </c>
      <c r="C300" s="258">
        <v>0</v>
      </c>
    </row>
    <row r="301" ht="23.1" customHeight="1" spans="1:3">
      <c r="A301" s="220">
        <v>2040219</v>
      </c>
      <c r="B301" s="220" t="s">
        <v>117</v>
      </c>
      <c r="C301" s="258">
        <v>0</v>
      </c>
    </row>
    <row r="302" ht="23.1" customHeight="1" spans="1:3">
      <c r="A302" s="220">
        <v>2040220</v>
      </c>
      <c r="B302" s="220" t="s">
        <v>258</v>
      </c>
      <c r="C302" s="258">
        <v>729</v>
      </c>
    </row>
    <row r="303" ht="23.1" customHeight="1" spans="1:3">
      <c r="A303" s="220">
        <v>2040221</v>
      </c>
      <c r="B303" s="220" t="s">
        <v>259</v>
      </c>
      <c r="C303" s="258">
        <v>0</v>
      </c>
    </row>
    <row r="304" ht="23.1" customHeight="1" spans="1:3">
      <c r="A304" s="220">
        <v>2040222</v>
      </c>
      <c r="B304" s="220" t="s">
        <v>260</v>
      </c>
      <c r="C304" s="258">
        <v>0</v>
      </c>
    </row>
    <row r="305" ht="23.1" customHeight="1" spans="1:3">
      <c r="A305" s="220">
        <v>2040223</v>
      </c>
      <c r="B305" s="220" t="s">
        <v>261</v>
      </c>
      <c r="C305" s="258">
        <v>0</v>
      </c>
    </row>
    <row r="306" ht="23.1" customHeight="1" spans="1:3">
      <c r="A306" s="220">
        <v>2040250</v>
      </c>
      <c r="B306" s="220" t="s">
        <v>85</v>
      </c>
      <c r="C306" s="258">
        <v>0</v>
      </c>
    </row>
    <row r="307" ht="23.1" customHeight="1" spans="1:3">
      <c r="A307" s="220">
        <v>2040299</v>
      </c>
      <c r="B307" s="220" t="s">
        <v>262</v>
      </c>
      <c r="C307" s="258">
        <v>1853</v>
      </c>
    </row>
    <row r="308" ht="23.1" customHeight="1" spans="1:3">
      <c r="A308" s="218">
        <v>20403</v>
      </c>
      <c r="B308" s="218" t="s">
        <v>263</v>
      </c>
      <c r="C308" s="253">
        <f>SUM(C309:C314)</f>
        <v>0</v>
      </c>
    </row>
    <row r="309" ht="23.1" customHeight="1" spans="1:3">
      <c r="A309" s="220">
        <v>2040301</v>
      </c>
      <c r="B309" s="220" t="s">
        <v>76</v>
      </c>
      <c r="C309" s="258">
        <v>0</v>
      </c>
    </row>
    <row r="310" ht="23.1" customHeight="1" spans="1:3">
      <c r="A310" s="220">
        <v>2040302</v>
      </c>
      <c r="B310" s="220" t="s">
        <v>77</v>
      </c>
      <c r="C310" s="258">
        <v>0</v>
      </c>
    </row>
    <row r="311" ht="23.1" customHeight="1" spans="1:3">
      <c r="A311" s="220">
        <v>2040303</v>
      </c>
      <c r="B311" s="220" t="s">
        <v>78</v>
      </c>
      <c r="C311" s="258">
        <v>0</v>
      </c>
    </row>
    <row r="312" ht="23.1" customHeight="1" spans="1:3">
      <c r="A312" s="220">
        <v>2040304</v>
      </c>
      <c r="B312" s="220" t="s">
        <v>264</v>
      </c>
      <c r="C312" s="258">
        <v>0</v>
      </c>
    </row>
    <row r="313" ht="23.1" customHeight="1" spans="1:3">
      <c r="A313" s="220">
        <v>2040350</v>
      </c>
      <c r="B313" s="220" t="s">
        <v>85</v>
      </c>
      <c r="C313" s="258">
        <v>0</v>
      </c>
    </row>
    <row r="314" ht="23.1" customHeight="1" spans="1:3">
      <c r="A314" s="220">
        <v>2040399</v>
      </c>
      <c r="B314" s="220" t="s">
        <v>265</v>
      </c>
      <c r="C314" s="258">
        <v>0</v>
      </c>
    </row>
    <row r="315" ht="23.1" customHeight="1" spans="1:3">
      <c r="A315" s="218">
        <v>20404</v>
      </c>
      <c r="B315" s="218" t="s">
        <v>266</v>
      </c>
      <c r="C315" s="253">
        <f>SUM(C316:C322)</f>
        <v>138</v>
      </c>
    </row>
    <row r="316" ht="23.1" customHeight="1" spans="1:3">
      <c r="A316" s="220">
        <v>2040401</v>
      </c>
      <c r="B316" s="220" t="s">
        <v>76</v>
      </c>
      <c r="C316" s="258">
        <v>138</v>
      </c>
    </row>
    <row r="317" ht="23.1" customHeight="1" spans="1:3">
      <c r="A317" s="220">
        <v>2040402</v>
      </c>
      <c r="B317" s="220" t="s">
        <v>77</v>
      </c>
      <c r="C317" s="258"/>
    </row>
    <row r="318" ht="23.1" customHeight="1" spans="1:3">
      <c r="A318" s="220">
        <v>2040403</v>
      </c>
      <c r="B318" s="220" t="s">
        <v>78</v>
      </c>
      <c r="C318" s="258"/>
    </row>
    <row r="319" ht="23.1" customHeight="1" spans="1:3">
      <c r="A319" s="220">
        <v>2040409</v>
      </c>
      <c r="B319" s="220" t="s">
        <v>267</v>
      </c>
      <c r="C319" s="258"/>
    </row>
    <row r="320" ht="23.1" customHeight="1" spans="1:3">
      <c r="A320" s="220">
        <v>2040410</v>
      </c>
      <c r="B320" s="220" t="s">
        <v>268</v>
      </c>
      <c r="C320" s="258"/>
    </row>
    <row r="321" ht="23.1" customHeight="1" spans="1:3">
      <c r="A321" s="220">
        <v>2040450</v>
      </c>
      <c r="B321" s="220" t="s">
        <v>85</v>
      </c>
      <c r="C321" s="258"/>
    </row>
    <row r="322" ht="23.1" customHeight="1" spans="1:3">
      <c r="A322" s="220">
        <v>2040499</v>
      </c>
      <c r="B322" s="220" t="s">
        <v>269</v>
      </c>
      <c r="C322" s="258">
        <v>0</v>
      </c>
    </row>
    <row r="323" ht="23.1" customHeight="1" spans="1:3">
      <c r="A323" s="218">
        <v>20405</v>
      </c>
      <c r="B323" s="218" t="s">
        <v>270</v>
      </c>
      <c r="C323" s="253">
        <f>SUM(C324:C331)</f>
        <v>201</v>
      </c>
    </row>
    <row r="324" ht="23.1" customHeight="1" spans="1:3">
      <c r="A324" s="220">
        <v>2040501</v>
      </c>
      <c r="B324" s="220" t="s">
        <v>76</v>
      </c>
      <c r="C324" s="258">
        <v>201</v>
      </c>
    </row>
    <row r="325" ht="23.1" customHeight="1" spans="1:3">
      <c r="A325" s="220">
        <v>2040502</v>
      </c>
      <c r="B325" s="220" t="s">
        <v>77</v>
      </c>
      <c r="C325" s="258">
        <v>0</v>
      </c>
    </row>
    <row r="326" ht="23.1" customHeight="1" spans="1:3">
      <c r="A326" s="220">
        <v>2040503</v>
      </c>
      <c r="B326" s="220" t="s">
        <v>78</v>
      </c>
      <c r="C326" s="258">
        <v>0</v>
      </c>
    </row>
    <row r="327" ht="23.1" customHeight="1" spans="1:3">
      <c r="A327" s="220">
        <v>2040504</v>
      </c>
      <c r="B327" s="220" t="s">
        <v>271</v>
      </c>
      <c r="C327" s="258">
        <v>0</v>
      </c>
    </row>
    <row r="328" ht="23.1" customHeight="1" spans="1:3">
      <c r="A328" s="220">
        <v>2040505</v>
      </c>
      <c r="B328" s="220" t="s">
        <v>272</v>
      </c>
      <c r="C328" s="258">
        <v>0</v>
      </c>
    </row>
    <row r="329" ht="23.1" customHeight="1" spans="1:3">
      <c r="A329" s="220">
        <v>2040506</v>
      </c>
      <c r="B329" s="220" t="s">
        <v>273</v>
      </c>
      <c r="C329" s="258">
        <v>0</v>
      </c>
    </row>
    <row r="330" ht="23.1" customHeight="1" spans="1:3">
      <c r="A330" s="220">
        <v>2040550</v>
      </c>
      <c r="B330" s="220" t="s">
        <v>85</v>
      </c>
      <c r="C330" s="258">
        <v>0</v>
      </c>
    </row>
    <row r="331" ht="23.1" customHeight="1" spans="1:3">
      <c r="A331" s="220">
        <v>2040599</v>
      </c>
      <c r="B331" s="220" t="s">
        <v>274</v>
      </c>
      <c r="C331" s="258">
        <v>0</v>
      </c>
    </row>
    <row r="332" ht="23.1" customHeight="1" spans="1:3">
      <c r="A332" s="218">
        <v>20406</v>
      </c>
      <c r="B332" s="218" t="s">
        <v>275</v>
      </c>
      <c r="C332" s="253">
        <f>SUM(C333:C345)</f>
        <v>1538</v>
      </c>
    </row>
    <row r="333" ht="23.1" customHeight="1" spans="1:3">
      <c r="A333" s="220">
        <v>2040601</v>
      </c>
      <c r="B333" s="220" t="s">
        <v>76</v>
      </c>
      <c r="C333" s="258">
        <v>531</v>
      </c>
    </row>
    <row r="334" ht="23.1" customHeight="1" spans="1:3">
      <c r="A334" s="220">
        <v>2040602</v>
      </c>
      <c r="B334" s="220" t="s">
        <v>77</v>
      </c>
      <c r="C334" s="258">
        <v>80</v>
      </c>
    </row>
    <row r="335" ht="23.1" customHeight="1" spans="1:3">
      <c r="A335" s="220">
        <v>2040603</v>
      </c>
      <c r="B335" s="220" t="s">
        <v>78</v>
      </c>
      <c r="C335" s="258">
        <v>0</v>
      </c>
    </row>
    <row r="336" ht="23.1" customHeight="1" spans="1:3">
      <c r="A336" s="220">
        <v>2040604</v>
      </c>
      <c r="B336" s="220" t="s">
        <v>276</v>
      </c>
      <c r="C336" s="258">
        <v>137</v>
      </c>
    </row>
    <row r="337" ht="23.1" customHeight="1" spans="1:3">
      <c r="A337" s="220">
        <v>2040605</v>
      </c>
      <c r="B337" s="220" t="s">
        <v>277</v>
      </c>
      <c r="C337" s="258">
        <v>70</v>
      </c>
    </row>
    <row r="338" ht="23.1" customHeight="1" spans="1:3">
      <c r="A338" s="220">
        <v>2040606</v>
      </c>
      <c r="B338" s="220" t="s">
        <v>278</v>
      </c>
      <c r="C338" s="258">
        <v>0</v>
      </c>
    </row>
    <row r="339" ht="23.1" customHeight="1" spans="1:3">
      <c r="A339" s="220">
        <v>2040607</v>
      </c>
      <c r="B339" s="220" t="s">
        <v>279</v>
      </c>
      <c r="C339" s="258">
        <v>268</v>
      </c>
    </row>
    <row r="340" ht="23.1" customHeight="1" spans="1:3">
      <c r="A340" s="220">
        <v>2040608</v>
      </c>
      <c r="B340" s="220" t="s">
        <v>280</v>
      </c>
      <c r="C340" s="258">
        <v>0</v>
      </c>
    </row>
    <row r="341" ht="23.1" customHeight="1" spans="1:3">
      <c r="A341" s="220">
        <v>2040610</v>
      </c>
      <c r="B341" s="220" t="s">
        <v>281</v>
      </c>
      <c r="C341" s="258">
        <v>150</v>
      </c>
    </row>
    <row r="342" ht="23.1" customHeight="1" spans="1:3">
      <c r="A342" s="220">
        <v>2040612</v>
      </c>
      <c r="B342" s="220" t="s">
        <v>282</v>
      </c>
      <c r="C342" s="258">
        <v>0</v>
      </c>
    </row>
    <row r="343" ht="23.1" customHeight="1" spans="1:3">
      <c r="A343" s="220">
        <v>2040613</v>
      </c>
      <c r="B343" s="220" t="s">
        <v>117</v>
      </c>
      <c r="C343" s="258">
        <v>0</v>
      </c>
    </row>
    <row r="344" ht="23.1" customHeight="1" spans="1:3">
      <c r="A344" s="220">
        <v>2040650</v>
      </c>
      <c r="B344" s="220" t="s">
        <v>85</v>
      </c>
      <c r="C344" s="258">
        <v>0</v>
      </c>
    </row>
    <row r="345" ht="23.1" customHeight="1" spans="1:3">
      <c r="A345" s="220">
        <v>2040699</v>
      </c>
      <c r="B345" s="220" t="s">
        <v>283</v>
      </c>
      <c r="C345" s="258">
        <v>302</v>
      </c>
    </row>
    <row r="346" ht="23.1" customHeight="1" spans="1:3">
      <c r="A346" s="218">
        <v>20407</v>
      </c>
      <c r="B346" s="218" t="s">
        <v>284</v>
      </c>
      <c r="C346" s="253">
        <f>SUM(C347:C355)</f>
        <v>189</v>
      </c>
    </row>
    <row r="347" ht="23.1" customHeight="1" spans="1:3">
      <c r="A347" s="220">
        <v>2040701</v>
      </c>
      <c r="B347" s="220" t="s">
        <v>76</v>
      </c>
      <c r="C347" s="258"/>
    </row>
    <row r="348" ht="23.1" customHeight="1" spans="1:3">
      <c r="A348" s="220">
        <v>2040702</v>
      </c>
      <c r="B348" s="220" t="s">
        <v>77</v>
      </c>
      <c r="C348" s="258">
        <v>0</v>
      </c>
    </row>
    <row r="349" ht="23.1" customHeight="1" spans="1:3">
      <c r="A349" s="220">
        <v>2040703</v>
      </c>
      <c r="B349" s="220" t="s">
        <v>78</v>
      </c>
      <c r="C349" s="258">
        <v>0</v>
      </c>
    </row>
    <row r="350" ht="23.1" customHeight="1" spans="1:3">
      <c r="A350" s="220">
        <v>2040704</v>
      </c>
      <c r="B350" s="220" t="s">
        <v>285</v>
      </c>
      <c r="C350" s="258">
        <v>189</v>
      </c>
    </row>
    <row r="351" ht="23.1" customHeight="1" spans="1:3">
      <c r="A351" s="220">
        <v>2040705</v>
      </c>
      <c r="B351" s="220" t="s">
        <v>286</v>
      </c>
      <c r="C351" s="258">
        <v>0</v>
      </c>
    </row>
    <row r="352" ht="23.1" customHeight="1" spans="1:3">
      <c r="A352" s="220">
        <v>2040706</v>
      </c>
      <c r="B352" s="220" t="s">
        <v>287</v>
      </c>
      <c r="C352" s="258">
        <v>0</v>
      </c>
    </row>
    <row r="353" ht="23.1" customHeight="1" spans="1:3">
      <c r="A353" s="220">
        <v>2040707</v>
      </c>
      <c r="B353" s="220" t="s">
        <v>117</v>
      </c>
      <c r="C353" s="258">
        <v>0</v>
      </c>
    </row>
    <row r="354" ht="23.1" customHeight="1" spans="1:3">
      <c r="A354" s="220">
        <v>2040750</v>
      </c>
      <c r="B354" s="220" t="s">
        <v>85</v>
      </c>
      <c r="C354" s="258">
        <v>0</v>
      </c>
    </row>
    <row r="355" ht="23.1" customHeight="1" spans="1:3">
      <c r="A355" s="220">
        <v>2040799</v>
      </c>
      <c r="B355" s="220" t="s">
        <v>288</v>
      </c>
      <c r="C355" s="258">
        <v>0</v>
      </c>
    </row>
    <row r="356" ht="23.1" customHeight="1" spans="1:3">
      <c r="A356" s="218">
        <v>20408</v>
      </c>
      <c r="B356" s="218" t="s">
        <v>289</v>
      </c>
      <c r="C356" s="253">
        <f>SUM(C357:C365)</f>
        <v>0</v>
      </c>
    </row>
    <row r="357" ht="23.1" customHeight="1" spans="1:3">
      <c r="A357" s="220">
        <v>2040801</v>
      </c>
      <c r="B357" s="220" t="s">
        <v>76</v>
      </c>
      <c r="C357" s="258">
        <v>0</v>
      </c>
    </row>
    <row r="358" ht="23.1" customHeight="1" spans="1:3">
      <c r="A358" s="220">
        <v>2040802</v>
      </c>
      <c r="B358" s="220" t="s">
        <v>77</v>
      </c>
      <c r="C358" s="258">
        <v>0</v>
      </c>
    </row>
    <row r="359" ht="23.1" customHeight="1" spans="1:3">
      <c r="A359" s="220">
        <v>2040803</v>
      </c>
      <c r="B359" s="220" t="s">
        <v>78</v>
      </c>
      <c r="C359" s="258">
        <v>0</v>
      </c>
    </row>
    <row r="360" ht="23.1" customHeight="1" spans="1:3">
      <c r="A360" s="220">
        <v>2040804</v>
      </c>
      <c r="B360" s="220" t="s">
        <v>290</v>
      </c>
      <c r="C360" s="258">
        <v>0</v>
      </c>
    </row>
    <row r="361" ht="23.1" customHeight="1" spans="1:3">
      <c r="A361" s="220">
        <v>2040805</v>
      </c>
      <c r="B361" s="220" t="s">
        <v>291</v>
      </c>
      <c r="C361" s="258">
        <v>0</v>
      </c>
    </row>
    <row r="362" ht="23.1" customHeight="1" spans="1:3">
      <c r="A362" s="220">
        <v>2040806</v>
      </c>
      <c r="B362" s="220" t="s">
        <v>292</v>
      </c>
      <c r="C362" s="258">
        <v>0</v>
      </c>
    </row>
    <row r="363" ht="23.1" customHeight="1" spans="1:3">
      <c r="A363" s="220">
        <v>2040807</v>
      </c>
      <c r="B363" s="220" t="s">
        <v>117</v>
      </c>
      <c r="C363" s="258">
        <v>0</v>
      </c>
    </row>
    <row r="364" ht="23.1" customHeight="1" spans="1:3">
      <c r="A364" s="220">
        <v>2040850</v>
      </c>
      <c r="B364" s="220" t="s">
        <v>85</v>
      </c>
      <c r="C364" s="258">
        <v>0</v>
      </c>
    </row>
    <row r="365" ht="23.1" customHeight="1" spans="1:3">
      <c r="A365" s="220">
        <v>2040899</v>
      </c>
      <c r="B365" s="220" t="s">
        <v>293</v>
      </c>
      <c r="C365" s="258">
        <v>0</v>
      </c>
    </row>
    <row r="366" ht="23.1" customHeight="1" spans="1:3">
      <c r="A366" s="218">
        <v>20409</v>
      </c>
      <c r="B366" s="218" t="s">
        <v>294</v>
      </c>
      <c r="C366" s="253">
        <f>SUM(C367:C373)</f>
        <v>0</v>
      </c>
    </row>
    <row r="367" ht="23.1" customHeight="1" spans="1:3">
      <c r="A367" s="220">
        <v>2040901</v>
      </c>
      <c r="B367" s="220" t="s">
        <v>76</v>
      </c>
      <c r="C367" s="258">
        <v>0</v>
      </c>
    </row>
    <row r="368" ht="23.1" customHeight="1" spans="1:3">
      <c r="A368" s="220">
        <v>2040902</v>
      </c>
      <c r="B368" s="220" t="s">
        <v>77</v>
      </c>
      <c r="C368" s="258">
        <v>0</v>
      </c>
    </row>
    <row r="369" ht="23.1" customHeight="1" spans="1:3">
      <c r="A369" s="220">
        <v>2040903</v>
      </c>
      <c r="B369" s="220" t="s">
        <v>78</v>
      </c>
      <c r="C369" s="258">
        <v>0</v>
      </c>
    </row>
    <row r="370" ht="23.1" customHeight="1" spans="1:3">
      <c r="A370" s="220">
        <v>2040904</v>
      </c>
      <c r="B370" s="220" t="s">
        <v>295</v>
      </c>
      <c r="C370" s="258">
        <v>0</v>
      </c>
    </row>
    <row r="371" ht="23.1" customHeight="1" spans="1:3">
      <c r="A371" s="220">
        <v>2040905</v>
      </c>
      <c r="B371" s="220" t="s">
        <v>296</v>
      </c>
      <c r="C371" s="258">
        <v>0</v>
      </c>
    </row>
    <row r="372" ht="23.1" customHeight="1" spans="1:3">
      <c r="A372" s="220">
        <v>2040950</v>
      </c>
      <c r="B372" s="220" t="s">
        <v>85</v>
      </c>
      <c r="C372" s="258">
        <v>0</v>
      </c>
    </row>
    <row r="373" ht="23.1" customHeight="1" spans="1:3">
      <c r="A373" s="220">
        <v>2040999</v>
      </c>
      <c r="B373" s="220" t="s">
        <v>297</v>
      </c>
      <c r="C373" s="258">
        <v>0</v>
      </c>
    </row>
    <row r="374" ht="23.1" customHeight="1" spans="1:3">
      <c r="A374" s="218">
        <v>20410</v>
      </c>
      <c r="B374" s="218" t="s">
        <v>298</v>
      </c>
      <c r="C374" s="253">
        <f>SUM(C375:C379)</f>
        <v>0</v>
      </c>
    </row>
    <row r="375" ht="23.1" customHeight="1" spans="1:3">
      <c r="A375" s="220">
        <v>2041001</v>
      </c>
      <c r="B375" s="220" t="s">
        <v>76</v>
      </c>
      <c r="C375" s="258">
        <v>0</v>
      </c>
    </row>
    <row r="376" ht="23.1" customHeight="1" spans="1:3">
      <c r="A376" s="220">
        <v>2041002</v>
      </c>
      <c r="B376" s="220" t="s">
        <v>77</v>
      </c>
      <c r="C376" s="258">
        <v>0</v>
      </c>
    </row>
    <row r="377" ht="23.1" customHeight="1" spans="1:3">
      <c r="A377" s="220">
        <v>2041006</v>
      </c>
      <c r="B377" s="220" t="s">
        <v>117</v>
      </c>
      <c r="C377" s="258">
        <v>0</v>
      </c>
    </row>
    <row r="378" ht="23.1" customHeight="1" spans="1:3">
      <c r="A378" s="220">
        <v>2041007</v>
      </c>
      <c r="B378" s="220" t="s">
        <v>299</v>
      </c>
      <c r="C378" s="258">
        <v>0</v>
      </c>
    </row>
    <row r="379" ht="23.1" customHeight="1" spans="1:3">
      <c r="A379" s="220">
        <v>2041099</v>
      </c>
      <c r="B379" s="220" t="s">
        <v>300</v>
      </c>
      <c r="C379" s="258">
        <v>0</v>
      </c>
    </row>
    <row r="380" ht="23.1" customHeight="1" spans="1:3">
      <c r="A380" s="218">
        <v>20499</v>
      </c>
      <c r="B380" s="218" t="s">
        <v>301</v>
      </c>
      <c r="C380" s="253">
        <f>SUM(C381:C382)</f>
        <v>15</v>
      </c>
    </row>
    <row r="381" ht="23.1" customHeight="1" spans="1:3">
      <c r="A381" s="220">
        <v>2049902</v>
      </c>
      <c r="B381" s="220" t="s">
        <v>302</v>
      </c>
      <c r="C381" s="258">
        <v>15</v>
      </c>
    </row>
    <row r="382" ht="23.1" customHeight="1" spans="1:3">
      <c r="A382" s="220">
        <v>2049999</v>
      </c>
      <c r="B382" s="220" t="s">
        <v>303</v>
      </c>
      <c r="C382" s="258">
        <v>0</v>
      </c>
    </row>
    <row r="383" ht="23.1" customHeight="1" spans="1:3">
      <c r="A383" s="218">
        <v>205</v>
      </c>
      <c r="B383" s="218" t="s">
        <v>304</v>
      </c>
      <c r="C383" s="253">
        <f>SUM(C384,C389,C396,C402,C408,C412,C416,C420,C426,C433)</f>
        <v>39905</v>
      </c>
    </row>
    <row r="384" ht="23.1" customHeight="1" spans="1:3">
      <c r="A384" s="218">
        <v>20501</v>
      </c>
      <c r="B384" s="218" t="s">
        <v>305</v>
      </c>
      <c r="C384" s="253">
        <f>SUM(C385:C388)</f>
        <v>1937</v>
      </c>
    </row>
    <row r="385" ht="23.1" customHeight="1" spans="1:3">
      <c r="A385" s="220">
        <v>2050101</v>
      </c>
      <c r="B385" s="220" t="s">
        <v>76</v>
      </c>
      <c r="C385" s="258">
        <v>245</v>
      </c>
    </row>
    <row r="386" ht="23.1" customHeight="1" spans="1:3">
      <c r="A386" s="220">
        <v>2050102</v>
      </c>
      <c r="B386" s="220" t="s">
        <v>77</v>
      </c>
      <c r="C386" s="258">
        <v>0</v>
      </c>
    </row>
    <row r="387" ht="23.1" customHeight="1" spans="1:3">
      <c r="A387" s="220">
        <v>2050103</v>
      </c>
      <c r="B387" s="220" t="s">
        <v>78</v>
      </c>
      <c r="C387" s="258">
        <v>0</v>
      </c>
    </row>
    <row r="388" ht="23.1" customHeight="1" spans="1:3">
      <c r="A388" s="220">
        <v>2050199</v>
      </c>
      <c r="B388" s="220" t="s">
        <v>306</v>
      </c>
      <c r="C388" s="258">
        <v>1692</v>
      </c>
    </row>
    <row r="389" ht="23.1" customHeight="1" spans="1:3">
      <c r="A389" s="218">
        <v>20502</v>
      </c>
      <c r="B389" s="218" t="s">
        <v>307</v>
      </c>
      <c r="C389" s="253">
        <f>SUM(C390:C395)</f>
        <v>32476</v>
      </c>
    </row>
    <row r="390" ht="23.1" customHeight="1" spans="1:3">
      <c r="A390" s="220">
        <v>2050201</v>
      </c>
      <c r="B390" s="220" t="s">
        <v>308</v>
      </c>
      <c r="C390" s="258">
        <v>1959</v>
      </c>
    </row>
    <row r="391" ht="23.1" customHeight="1" spans="1:3">
      <c r="A391" s="220">
        <v>2050202</v>
      </c>
      <c r="B391" s="220" t="s">
        <v>309</v>
      </c>
      <c r="C391" s="258">
        <v>17500</v>
      </c>
    </row>
    <row r="392" ht="23.1" customHeight="1" spans="1:3">
      <c r="A392" s="220">
        <v>2050203</v>
      </c>
      <c r="B392" s="220" t="s">
        <v>310</v>
      </c>
      <c r="C392" s="258">
        <v>9672</v>
      </c>
    </row>
    <row r="393" ht="23.1" customHeight="1" spans="1:3">
      <c r="A393" s="220">
        <v>2050204</v>
      </c>
      <c r="B393" s="220" t="s">
        <v>311</v>
      </c>
      <c r="C393" s="258">
        <v>3036</v>
      </c>
    </row>
    <row r="394" ht="23.1" customHeight="1" spans="1:3">
      <c r="A394" s="220">
        <v>2050205</v>
      </c>
      <c r="B394" s="220" t="s">
        <v>312</v>
      </c>
      <c r="C394" s="258">
        <v>0</v>
      </c>
    </row>
    <row r="395" ht="23.1" customHeight="1" spans="1:3">
      <c r="A395" s="220">
        <v>2050299</v>
      </c>
      <c r="B395" s="220" t="s">
        <v>313</v>
      </c>
      <c r="C395" s="258">
        <v>309</v>
      </c>
    </row>
    <row r="396" ht="23.1" customHeight="1" spans="1:3">
      <c r="A396" s="218">
        <v>20503</v>
      </c>
      <c r="B396" s="218" t="s">
        <v>314</v>
      </c>
      <c r="C396" s="253">
        <f>SUM(C397:C401)</f>
        <v>2129</v>
      </c>
    </row>
    <row r="397" ht="23.1" customHeight="1" spans="1:3">
      <c r="A397" s="220">
        <v>2050301</v>
      </c>
      <c r="B397" s="220" t="s">
        <v>315</v>
      </c>
      <c r="C397" s="258">
        <v>732</v>
      </c>
    </row>
    <row r="398" ht="23.1" customHeight="1" spans="1:3">
      <c r="A398" s="220">
        <v>2050302</v>
      </c>
      <c r="B398" s="220" t="s">
        <v>316</v>
      </c>
      <c r="C398" s="258">
        <v>1397</v>
      </c>
    </row>
    <row r="399" ht="23.1" customHeight="1" spans="1:3">
      <c r="A399" s="220">
        <v>2050303</v>
      </c>
      <c r="B399" s="220" t="s">
        <v>317</v>
      </c>
      <c r="C399" s="258"/>
    </row>
    <row r="400" ht="23.1" customHeight="1" spans="1:3">
      <c r="A400" s="220">
        <v>2050305</v>
      </c>
      <c r="B400" s="220" t="s">
        <v>318</v>
      </c>
      <c r="C400" s="258"/>
    </row>
    <row r="401" ht="23.1" customHeight="1" spans="1:3">
      <c r="A401" s="220">
        <v>2050399</v>
      </c>
      <c r="B401" s="220" t="s">
        <v>319</v>
      </c>
      <c r="C401" s="258"/>
    </row>
    <row r="402" ht="23.1" customHeight="1" spans="1:3">
      <c r="A402" s="218">
        <v>20504</v>
      </c>
      <c r="B402" s="218" t="s">
        <v>320</v>
      </c>
      <c r="C402" s="253">
        <f>SUM(C403:C407)</f>
        <v>0</v>
      </c>
    </row>
    <row r="403" ht="23.1" customHeight="1" spans="1:3">
      <c r="A403" s="220">
        <v>2050401</v>
      </c>
      <c r="B403" s="220" t="s">
        <v>321</v>
      </c>
      <c r="C403" s="258">
        <v>0</v>
      </c>
    </row>
    <row r="404" ht="23.1" customHeight="1" spans="1:3">
      <c r="A404" s="220">
        <v>2050402</v>
      </c>
      <c r="B404" s="220" t="s">
        <v>322</v>
      </c>
      <c r="C404" s="258">
        <v>0</v>
      </c>
    </row>
    <row r="405" ht="23.1" customHeight="1" spans="1:3">
      <c r="A405" s="220">
        <v>2050403</v>
      </c>
      <c r="B405" s="220" t="s">
        <v>323</v>
      </c>
      <c r="C405" s="258">
        <v>0</v>
      </c>
    </row>
    <row r="406" ht="23.1" customHeight="1" spans="1:3">
      <c r="A406" s="220">
        <v>2050404</v>
      </c>
      <c r="B406" s="220" t="s">
        <v>324</v>
      </c>
      <c r="C406" s="258">
        <v>0</v>
      </c>
    </row>
    <row r="407" ht="23.1" customHeight="1" spans="1:3">
      <c r="A407" s="220">
        <v>2050499</v>
      </c>
      <c r="B407" s="220" t="s">
        <v>325</v>
      </c>
      <c r="C407" s="258">
        <v>0</v>
      </c>
    </row>
    <row r="408" ht="23.1" customHeight="1" spans="1:3">
      <c r="A408" s="218">
        <v>20505</v>
      </c>
      <c r="B408" s="218" t="s">
        <v>326</v>
      </c>
      <c r="C408" s="253">
        <f>SUM(C409:C411)</f>
        <v>246</v>
      </c>
    </row>
    <row r="409" ht="23.1" customHeight="1" spans="1:3">
      <c r="A409" s="220">
        <v>2050501</v>
      </c>
      <c r="B409" s="220" t="s">
        <v>327</v>
      </c>
      <c r="C409" s="258">
        <v>246</v>
      </c>
    </row>
    <row r="410" ht="23.1" customHeight="1" spans="1:3">
      <c r="A410" s="220">
        <v>2050502</v>
      </c>
      <c r="B410" s="220" t="s">
        <v>328</v>
      </c>
      <c r="C410" s="258">
        <v>0</v>
      </c>
    </row>
    <row r="411" ht="23.1" customHeight="1" spans="1:3">
      <c r="A411" s="220">
        <v>2050599</v>
      </c>
      <c r="B411" s="220" t="s">
        <v>329</v>
      </c>
      <c r="C411" s="258">
        <v>0</v>
      </c>
    </row>
    <row r="412" ht="23.1" customHeight="1" spans="1:3">
      <c r="A412" s="218">
        <v>20506</v>
      </c>
      <c r="B412" s="218" t="s">
        <v>330</v>
      </c>
      <c r="C412" s="253">
        <f>SUM(C413:C415)</f>
        <v>0</v>
      </c>
    </row>
    <row r="413" ht="23.1" customHeight="1" spans="1:3">
      <c r="A413" s="220">
        <v>2050601</v>
      </c>
      <c r="B413" s="220" t="s">
        <v>331</v>
      </c>
      <c r="C413" s="258">
        <v>0</v>
      </c>
    </row>
    <row r="414" ht="23.1" customHeight="1" spans="1:3">
      <c r="A414" s="220">
        <v>2050602</v>
      </c>
      <c r="B414" s="220" t="s">
        <v>332</v>
      </c>
      <c r="C414" s="258">
        <v>0</v>
      </c>
    </row>
    <row r="415" ht="23.1" customHeight="1" spans="1:3">
      <c r="A415" s="220">
        <v>2050699</v>
      </c>
      <c r="B415" s="220" t="s">
        <v>333</v>
      </c>
      <c r="C415" s="258">
        <v>0</v>
      </c>
    </row>
    <row r="416" ht="23.1" customHeight="1" spans="1:3">
      <c r="A416" s="218">
        <v>20507</v>
      </c>
      <c r="B416" s="218" t="s">
        <v>334</v>
      </c>
      <c r="C416" s="253">
        <f>SUM(C417:C419)</f>
        <v>0</v>
      </c>
    </row>
    <row r="417" ht="23.1" customHeight="1" spans="1:3">
      <c r="A417" s="220">
        <v>2050701</v>
      </c>
      <c r="B417" s="220" t="s">
        <v>335</v>
      </c>
      <c r="C417" s="258">
        <v>0</v>
      </c>
    </row>
    <row r="418" ht="23.1" customHeight="1" spans="1:3">
      <c r="A418" s="220">
        <v>2050702</v>
      </c>
      <c r="B418" s="220" t="s">
        <v>336</v>
      </c>
      <c r="C418" s="258">
        <v>0</v>
      </c>
    </row>
    <row r="419" ht="23.1" customHeight="1" spans="1:3">
      <c r="A419" s="220">
        <v>2050799</v>
      </c>
      <c r="B419" s="220" t="s">
        <v>337</v>
      </c>
      <c r="C419" s="258">
        <v>0</v>
      </c>
    </row>
    <row r="420" ht="23.1" customHeight="1" spans="1:3">
      <c r="A420" s="218">
        <v>20508</v>
      </c>
      <c r="B420" s="218" t="s">
        <v>338</v>
      </c>
      <c r="C420" s="253">
        <f>SUM(C421:C425)</f>
        <v>1518</v>
      </c>
    </row>
    <row r="421" ht="23.1" customHeight="1" spans="1:3">
      <c r="A421" s="220">
        <v>2050801</v>
      </c>
      <c r="B421" s="220" t="s">
        <v>339</v>
      </c>
      <c r="C421" s="258">
        <v>1153</v>
      </c>
    </row>
    <row r="422" ht="23.1" customHeight="1" spans="1:3">
      <c r="A422" s="220">
        <v>2050802</v>
      </c>
      <c r="B422" s="220" t="s">
        <v>340</v>
      </c>
      <c r="C422" s="258">
        <v>338</v>
      </c>
    </row>
    <row r="423" ht="23.1" customHeight="1" spans="1:3">
      <c r="A423" s="220">
        <v>2050803</v>
      </c>
      <c r="B423" s="220" t="s">
        <v>341</v>
      </c>
      <c r="C423" s="258">
        <v>27</v>
      </c>
    </row>
    <row r="424" ht="23.1" customHeight="1" spans="1:3">
      <c r="A424" s="220">
        <v>2050804</v>
      </c>
      <c r="B424" s="220" t="s">
        <v>342</v>
      </c>
      <c r="C424" s="258"/>
    </row>
    <row r="425" ht="23.1" customHeight="1" spans="1:3">
      <c r="A425" s="220">
        <v>2050899</v>
      </c>
      <c r="B425" s="220" t="s">
        <v>343</v>
      </c>
      <c r="C425" s="258"/>
    </row>
    <row r="426" ht="23.1" customHeight="1" spans="1:3">
      <c r="A426" s="218">
        <v>20509</v>
      </c>
      <c r="B426" s="218" t="s">
        <v>344</v>
      </c>
      <c r="C426" s="253">
        <f>SUM(C427:C432)</f>
        <v>1299</v>
      </c>
    </row>
    <row r="427" ht="23.1" customHeight="1" spans="1:3">
      <c r="A427" s="220">
        <v>2050901</v>
      </c>
      <c r="B427" s="220" t="s">
        <v>345</v>
      </c>
      <c r="C427" s="258">
        <v>749</v>
      </c>
    </row>
    <row r="428" ht="23.1" customHeight="1" spans="1:3">
      <c r="A428" s="220">
        <v>2050902</v>
      </c>
      <c r="B428" s="220" t="s">
        <v>346</v>
      </c>
      <c r="C428" s="258">
        <v>0</v>
      </c>
    </row>
    <row r="429" ht="23.1" customHeight="1" spans="1:3">
      <c r="A429" s="220">
        <v>2050903</v>
      </c>
      <c r="B429" s="220" t="s">
        <v>347</v>
      </c>
      <c r="C429" s="258">
        <v>480</v>
      </c>
    </row>
    <row r="430" ht="23.1" customHeight="1" spans="1:3">
      <c r="A430" s="220">
        <v>2050904</v>
      </c>
      <c r="B430" s="220" t="s">
        <v>348</v>
      </c>
      <c r="C430" s="258">
        <v>0</v>
      </c>
    </row>
    <row r="431" ht="23.1" customHeight="1" spans="1:3">
      <c r="A431" s="220">
        <v>2050905</v>
      </c>
      <c r="B431" s="220" t="s">
        <v>349</v>
      </c>
      <c r="C431" s="258">
        <v>70</v>
      </c>
    </row>
    <row r="432" ht="23.1" customHeight="1" spans="1:3">
      <c r="A432" s="220">
        <v>2050999</v>
      </c>
      <c r="B432" s="220" t="s">
        <v>350</v>
      </c>
      <c r="C432" s="258">
        <v>0</v>
      </c>
    </row>
    <row r="433" ht="23.1" customHeight="1" spans="1:3">
      <c r="A433" s="218">
        <v>20599</v>
      </c>
      <c r="B433" s="218" t="s">
        <v>351</v>
      </c>
      <c r="C433" s="253">
        <f>C434</f>
        <v>300</v>
      </c>
    </row>
    <row r="434" ht="23.1" customHeight="1" spans="1:3">
      <c r="A434" s="220">
        <v>2059999</v>
      </c>
      <c r="B434" s="220" t="s">
        <v>352</v>
      </c>
      <c r="C434" s="258">
        <v>300</v>
      </c>
    </row>
    <row r="435" ht="23.1" customHeight="1" spans="1:3">
      <c r="A435" s="218">
        <v>206</v>
      </c>
      <c r="B435" s="218" t="s">
        <v>353</v>
      </c>
      <c r="C435" s="253">
        <f>SUM(C436,C441,C450,C456,C461,C466,C471,C478,C482,C486)</f>
        <v>149</v>
      </c>
    </row>
    <row r="436" ht="23.1" customHeight="1" spans="1:3">
      <c r="A436" s="218">
        <v>20601</v>
      </c>
      <c r="B436" s="218" t="s">
        <v>354</v>
      </c>
      <c r="C436" s="253">
        <f>SUM(C437:C440)</f>
        <v>53</v>
      </c>
    </row>
    <row r="437" ht="23.1" customHeight="1" spans="1:3">
      <c r="A437" s="220">
        <v>2060101</v>
      </c>
      <c r="B437" s="220" t="s">
        <v>76</v>
      </c>
      <c r="C437" s="258">
        <v>53</v>
      </c>
    </row>
    <row r="438" ht="23.1" customHeight="1" spans="1:3">
      <c r="A438" s="220">
        <v>2060102</v>
      </c>
      <c r="B438" s="220" t="s">
        <v>77</v>
      </c>
      <c r="C438" s="258">
        <v>0</v>
      </c>
    </row>
    <row r="439" ht="23.1" customHeight="1" spans="1:3">
      <c r="A439" s="220">
        <v>2060103</v>
      </c>
      <c r="B439" s="220" t="s">
        <v>78</v>
      </c>
      <c r="C439" s="258">
        <v>0</v>
      </c>
    </row>
    <row r="440" ht="23.1" customHeight="1" spans="1:3">
      <c r="A440" s="220">
        <v>2060199</v>
      </c>
      <c r="B440" s="220" t="s">
        <v>355</v>
      </c>
      <c r="C440" s="258">
        <v>0</v>
      </c>
    </row>
    <row r="441" ht="23.1" customHeight="1" spans="1:3">
      <c r="A441" s="218">
        <v>20602</v>
      </c>
      <c r="B441" s="218" t="s">
        <v>356</v>
      </c>
      <c r="C441" s="253">
        <f>SUM(C442:C449)</f>
        <v>0</v>
      </c>
    </row>
    <row r="442" ht="23.1" customHeight="1" spans="1:3">
      <c r="A442" s="220">
        <v>2060201</v>
      </c>
      <c r="B442" s="220" t="s">
        <v>357</v>
      </c>
      <c r="C442" s="258">
        <v>0</v>
      </c>
    </row>
    <row r="443" ht="23.1" customHeight="1" spans="1:3">
      <c r="A443" s="220">
        <v>2060203</v>
      </c>
      <c r="B443" s="220" t="s">
        <v>358</v>
      </c>
      <c r="C443" s="258">
        <v>0</v>
      </c>
    </row>
    <row r="444" ht="23.1" customHeight="1" spans="1:3">
      <c r="A444" s="220">
        <v>2060204</v>
      </c>
      <c r="B444" s="220" t="s">
        <v>359</v>
      </c>
      <c r="C444" s="258">
        <v>0</v>
      </c>
    </row>
    <row r="445" ht="23.1" customHeight="1" spans="1:3">
      <c r="A445" s="220">
        <v>2060205</v>
      </c>
      <c r="B445" s="220" t="s">
        <v>360</v>
      </c>
      <c r="C445" s="258">
        <v>0</v>
      </c>
    </row>
    <row r="446" ht="23.1" customHeight="1" spans="1:3">
      <c r="A446" s="220">
        <v>2060206</v>
      </c>
      <c r="B446" s="220" t="s">
        <v>361</v>
      </c>
      <c r="C446" s="258">
        <v>0</v>
      </c>
    </row>
    <row r="447" ht="23.1" customHeight="1" spans="1:3">
      <c r="A447" s="220">
        <v>2060207</v>
      </c>
      <c r="B447" s="220" t="s">
        <v>362</v>
      </c>
      <c r="C447" s="258">
        <v>0</v>
      </c>
    </row>
    <row r="448" ht="23.1" customHeight="1" spans="1:3">
      <c r="A448" s="220">
        <v>2060208</v>
      </c>
      <c r="B448" s="220" t="s">
        <v>363</v>
      </c>
      <c r="C448" s="258">
        <v>0</v>
      </c>
    </row>
    <row r="449" ht="23.1" customHeight="1" spans="1:3">
      <c r="A449" s="220">
        <v>2060299</v>
      </c>
      <c r="B449" s="220" t="s">
        <v>364</v>
      </c>
      <c r="C449" s="258">
        <v>0</v>
      </c>
    </row>
    <row r="450" ht="23.1" customHeight="1" spans="1:3">
      <c r="A450" s="218">
        <v>20603</v>
      </c>
      <c r="B450" s="218" t="s">
        <v>365</v>
      </c>
      <c r="C450" s="253">
        <f>SUM(C451:C455)</f>
        <v>0</v>
      </c>
    </row>
    <row r="451" ht="23.1" customHeight="1" spans="1:3">
      <c r="A451" s="220">
        <v>2060301</v>
      </c>
      <c r="B451" s="220" t="s">
        <v>357</v>
      </c>
      <c r="C451" s="258">
        <v>0</v>
      </c>
    </row>
    <row r="452" ht="23.1" customHeight="1" spans="1:3">
      <c r="A452" s="220">
        <v>2060302</v>
      </c>
      <c r="B452" s="220" t="s">
        <v>366</v>
      </c>
      <c r="C452" s="258">
        <v>0</v>
      </c>
    </row>
    <row r="453" ht="23.1" customHeight="1" spans="1:3">
      <c r="A453" s="220">
        <v>2060303</v>
      </c>
      <c r="B453" s="220" t="s">
        <v>367</v>
      </c>
      <c r="C453" s="258">
        <v>0</v>
      </c>
    </row>
    <row r="454" ht="23.1" customHeight="1" spans="1:3">
      <c r="A454" s="220">
        <v>2060304</v>
      </c>
      <c r="B454" s="220" t="s">
        <v>368</v>
      </c>
      <c r="C454" s="258">
        <v>0</v>
      </c>
    </row>
    <row r="455" ht="23.1" customHeight="1" spans="1:3">
      <c r="A455" s="220">
        <v>2060399</v>
      </c>
      <c r="B455" s="220" t="s">
        <v>369</v>
      </c>
      <c r="C455" s="258">
        <v>0</v>
      </c>
    </row>
    <row r="456" ht="23.1" customHeight="1" spans="1:3">
      <c r="A456" s="218">
        <v>20604</v>
      </c>
      <c r="B456" s="218" t="s">
        <v>370</v>
      </c>
      <c r="C456" s="253">
        <f>SUM(C457:C460)</f>
        <v>24</v>
      </c>
    </row>
    <row r="457" ht="23.1" customHeight="1" spans="1:3">
      <c r="A457" s="220">
        <v>2060401</v>
      </c>
      <c r="B457" s="220" t="s">
        <v>357</v>
      </c>
      <c r="C457" s="258">
        <v>0</v>
      </c>
    </row>
    <row r="458" ht="23.1" customHeight="1" spans="1:3">
      <c r="A458" s="220">
        <v>2060404</v>
      </c>
      <c r="B458" s="220" t="s">
        <v>371</v>
      </c>
      <c r="C458" s="258">
        <v>0</v>
      </c>
    </row>
    <row r="459" ht="23.1" customHeight="1" spans="1:3">
      <c r="A459" s="220">
        <v>2060405</v>
      </c>
      <c r="B459" s="220" t="s">
        <v>372</v>
      </c>
      <c r="C459" s="258">
        <v>0</v>
      </c>
    </row>
    <row r="460" ht="23.1" customHeight="1" spans="1:3">
      <c r="A460" s="220">
        <v>2060499</v>
      </c>
      <c r="B460" s="220" t="s">
        <v>373</v>
      </c>
      <c r="C460" s="258">
        <v>24</v>
      </c>
    </row>
    <row r="461" ht="23.1" customHeight="1" spans="1:3">
      <c r="A461" s="218">
        <v>20605</v>
      </c>
      <c r="B461" s="218" t="s">
        <v>374</v>
      </c>
      <c r="C461" s="253">
        <f>SUM(C462:C465)</f>
        <v>52</v>
      </c>
    </row>
    <row r="462" ht="23.1" customHeight="1" spans="1:3">
      <c r="A462" s="220">
        <v>2060501</v>
      </c>
      <c r="B462" s="220" t="s">
        <v>357</v>
      </c>
      <c r="C462" s="258">
        <v>0</v>
      </c>
    </row>
    <row r="463" ht="23.1" customHeight="1" spans="1:3">
      <c r="A463" s="220">
        <v>2060502</v>
      </c>
      <c r="B463" s="220" t="s">
        <v>375</v>
      </c>
      <c r="C463" s="258">
        <v>0</v>
      </c>
    </row>
    <row r="464" ht="23.1" customHeight="1" spans="1:3">
      <c r="A464" s="220">
        <v>2060503</v>
      </c>
      <c r="B464" s="220" t="s">
        <v>376</v>
      </c>
      <c r="C464" s="258">
        <v>0</v>
      </c>
    </row>
    <row r="465" ht="23.1" customHeight="1" spans="1:3">
      <c r="A465" s="220">
        <v>2060599</v>
      </c>
      <c r="B465" s="220" t="s">
        <v>377</v>
      </c>
      <c r="C465" s="258">
        <v>52</v>
      </c>
    </row>
    <row r="466" ht="23.1" customHeight="1" spans="1:3">
      <c r="A466" s="218">
        <v>20606</v>
      </c>
      <c r="B466" s="218" t="s">
        <v>378</v>
      </c>
      <c r="C466" s="253">
        <f>SUM(C467:C470)</f>
        <v>0</v>
      </c>
    </row>
    <row r="467" ht="23.1" customHeight="1" spans="1:3">
      <c r="A467" s="220">
        <v>2060601</v>
      </c>
      <c r="B467" s="220" t="s">
        <v>379</v>
      </c>
      <c r="C467" s="258">
        <v>0</v>
      </c>
    </row>
    <row r="468" ht="23.1" customHeight="1" spans="1:3">
      <c r="A468" s="220">
        <v>2060602</v>
      </c>
      <c r="B468" s="220" t="s">
        <v>380</v>
      </c>
      <c r="C468" s="258">
        <v>0</v>
      </c>
    </row>
    <row r="469" ht="23.1" customHeight="1" spans="1:3">
      <c r="A469" s="220">
        <v>2060603</v>
      </c>
      <c r="B469" s="220" t="s">
        <v>381</v>
      </c>
      <c r="C469" s="258">
        <v>0</v>
      </c>
    </row>
    <row r="470" ht="23.1" customHeight="1" spans="1:3">
      <c r="A470" s="220">
        <v>2060699</v>
      </c>
      <c r="B470" s="220" t="s">
        <v>382</v>
      </c>
      <c r="C470" s="258">
        <v>0</v>
      </c>
    </row>
    <row r="471" ht="23.1" customHeight="1" spans="1:3">
      <c r="A471" s="218">
        <v>20607</v>
      </c>
      <c r="B471" s="218" t="s">
        <v>383</v>
      </c>
      <c r="C471" s="253">
        <f>SUM(C472:C477)</f>
        <v>20</v>
      </c>
    </row>
    <row r="472" ht="23.1" customHeight="1" spans="1:3">
      <c r="A472" s="220">
        <v>2060701</v>
      </c>
      <c r="B472" s="220" t="s">
        <v>357</v>
      </c>
      <c r="C472" s="258">
        <v>0</v>
      </c>
    </row>
    <row r="473" ht="23.1" customHeight="1" spans="1:3">
      <c r="A473" s="220">
        <v>2060702</v>
      </c>
      <c r="B473" s="220" t="s">
        <v>384</v>
      </c>
      <c r="C473" s="258">
        <v>20</v>
      </c>
    </row>
    <row r="474" ht="23.1" customHeight="1" spans="1:3">
      <c r="A474" s="220">
        <v>2060703</v>
      </c>
      <c r="B474" s="220" t="s">
        <v>385</v>
      </c>
      <c r="C474" s="258">
        <v>0</v>
      </c>
    </row>
    <row r="475" ht="23.1" customHeight="1" spans="1:3">
      <c r="A475" s="220">
        <v>2060704</v>
      </c>
      <c r="B475" s="220" t="s">
        <v>386</v>
      </c>
      <c r="C475" s="258">
        <v>0</v>
      </c>
    </row>
    <row r="476" ht="23.1" customHeight="1" spans="1:3">
      <c r="A476" s="220">
        <v>2060705</v>
      </c>
      <c r="B476" s="220" t="s">
        <v>387</v>
      </c>
      <c r="C476" s="258">
        <v>0</v>
      </c>
    </row>
    <row r="477" ht="23.1" customHeight="1" spans="1:3">
      <c r="A477" s="220">
        <v>2060799</v>
      </c>
      <c r="B477" s="220" t="s">
        <v>388</v>
      </c>
      <c r="C477" s="258">
        <v>0</v>
      </c>
    </row>
    <row r="478" ht="23.1" customHeight="1" spans="1:3">
      <c r="A478" s="218">
        <v>20608</v>
      </c>
      <c r="B478" s="218" t="s">
        <v>389</v>
      </c>
      <c r="C478" s="253">
        <f>SUM(C479:C481)</f>
        <v>0</v>
      </c>
    </row>
    <row r="479" ht="23.1" customHeight="1" spans="1:3">
      <c r="A479" s="220">
        <v>2060801</v>
      </c>
      <c r="B479" s="220" t="s">
        <v>390</v>
      </c>
      <c r="C479" s="258">
        <v>0</v>
      </c>
    </row>
    <row r="480" ht="23.1" customHeight="1" spans="1:3">
      <c r="A480" s="220">
        <v>2060802</v>
      </c>
      <c r="B480" s="220" t="s">
        <v>391</v>
      </c>
      <c r="C480" s="258">
        <v>0</v>
      </c>
    </row>
    <row r="481" ht="23.1" customHeight="1" spans="1:3">
      <c r="A481" s="220">
        <v>2060899</v>
      </c>
      <c r="B481" s="220" t="s">
        <v>392</v>
      </c>
      <c r="C481" s="258">
        <v>0</v>
      </c>
    </row>
    <row r="482" ht="23.1" customHeight="1" spans="1:3">
      <c r="A482" s="218">
        <v>20609</v>
      </c>
      <c r="B482" s="218" t="s">
        <v>393</v>
      </c>
      <c r="C482" s="253">
        <f>SUM(C483:C485)</f>
        <v>0</v>
      </c>
    </row>
    <row r="483" ht="23.1" customHeight="1" spans="1:3">
      <c r="A483" s="220">
        <v>2060901</v>
      </c>
      <c r="B483" s="220" t="s">
        <v>394</v>
      </c>
      <c r="C483" s="258">
        <v>0</v>
      </c>
    </row>
    <row r="484" ht="23.1" customHeight="1" spans="1:3">
      <c r="A484" s="220">
        <v>2060902</v>
      </c>
      <c r="B484" s="220" t="s">
        <v>395</v>
      </c>
      <c r="C484" s="258">
        <v>0</v>
      </c>
    </row>
    <row r="485" ht="23.1" customHeight="1" spans="1:3">
      <c r="A485" s="220">
        <v>2060999</v>
      </c>
      <c r="B485" s="220" t="s">
        <v>396</v>
      </c>
      <c r="C485" s="258">
        <v>0</v>
      </c>
    </row>
    <row r="486" ht="23.1" customHeight="1" spans="1:3">
      <c r="A486" s="218">
        <v>20699</v>
      </c>
      <c r="B486" s="218" t="s">
        <v>397</v>
      </c>
      <c r="C486" s="253">
        <f>SUM(C487:C490)</f>
        <v>0</v>
      </c>
    </row>
    <row r="487" ht="23.1" customHeight="1" spans="1:3">
      <c r="A487" s="220">
        <v>2069901</v>
      </c>
      <c r="B487" s="220" t="s">
        <v>398</v>
      </c>
      <c r="C487" s="258">
        <v>0</v>
      </c>
    </row>
    <row r="488" ht="23.1" customHeight="1" spans="1:3">
      <c r="A488" s="220">
        <v>2069902</v>
      </c>
      <c r="B488" s="220" t="s">
        <v>399</v>
      </c>
      <c r="C488" s="258">
        <v>0</v>
      </c>
    </row>
    <row r="489" ht="23.1" customHeight="1" spans="1:3">
      <c r="A489" s="220">
        <v>2069903</v>
      </c>
      <c r="B489" s="220" t="s">
        <v>400</v>
      </c>
      <c r="C489" s="258">
        <v>0</v>
      </c>
    </row>
    <row r="490" ht="23.1" customHeight="1" spans="1:3">
      <c r="A490" s="220">
        <v>2069999</v>
      </c>
      <c r="B490" s="220" t="s">
        <v>401</v>
      </c>
      <c r="C490" s="258">
        <v>0</v>
      </c>
    </row>
    <row r="491" ht="23.1" customHeight="1" spans="1:3">
      <c r="A491" s="218">
        <v>207</v>
      </c>
      <c r="B491" s="218" t="s">
        <v>402</v>
      </c>
      <c r="C491" s="253">
        <f>SUM(C492,C508,C516,C527,C536,C544)</f>
        <v>9865</v>
      </c>
    </row>
    <row r="492" ht="23.1" customHeight="1" spans="1:3">
      <c r="A492" s="218">
        <v>20701</v>
      </c>
      <c r="B492" s="218" t="s">
        <v>403</v>
      </c>
      <c r="C492" s="253">
        <f>SUM(C493:C507)</f>
        <v>3612</v>
      </c>
    </row>
    <row r="493" ht="23.1" customHeight="1" spans="1:3">
      <c r="A493" s="220">
        <v>2070101</v>
      </c>
      <c r="B493" s="220" t="s">
        <v>76</v>
      </c>
      <c r="C493" s="258">
        <v>708</v>
      </c>
    </row>
    <row r="494" ht="23.1" customHeight="1" spans="1:3">
      <c r="A494" s="220">
        <v>2070102</v>
      </c>
      <c r="B494" s="220" t="s">
        <v>77</v>
      </c>
      <c r="C494" s="258">
        <v>0</v>
      </c>
    </row>
    <row r="495" ht="23.1" customHeight="1" spans="1:3">
      <c r="A495" s="220">
        <v>2070103</v>
      </c>
      <c r="B495" s="220" t="s">
        <v>78</v>
      </c>
      <c r="C495" s="258">
        <v>0</v>
      </c>
    </row>
    <row r="496" ht="23.1" customHeight="1" spans="1:3">
      <c r="A496" s="220">
        <v>2070104</v>
      </c>
      <c r="B496" s="220" t="s">
        <v>404</v>
      </c>
      <c r="C496" s="258">
        <v>402</v>
      </c>
    </row>
    <row r="497" ht="23.1" customHeight="1" spans="1:3">
      <c r="A497" s="220">
        <v>2070105</v>
      </c>
      <c r="B497" s="220" t="s">
        <v>405</v>
      </c>
      <c r="C497" s="258">
        <v>117</v>
      </c>
    </row>
    <row r="498" ht="23.1" customHeight="1" spans="1:3">
      <c r="A498" s="220">
        <v>2070106</v>
      </c>
      <c r="B498" s="220" t="s">
        <v>406</v>
      </c>
      <c r="C498" s="258">
        <v>0</v>
      </c>
    </row>
    <row r="499" ht="23.1" customHeight="1" spans="1:3">
      <c r="A499" s="220">
        <v>2070107</v>
      </c>
      <c r="B499" s="220" t="s">
        <v>407</v>
      </c>
      <c r="C499" s="258">
        <v>638</v>
      </c>
    </row>
    <row r="500" ht="23.1" customHeight="1" spans="1:3">
      <c r="A500" s="220">
        <v>2070108</v>
      </c>
      <c r="B500" s="220" t="s">
        <v>408</v>
      </c>
      <c r="C500" s="258">
        <v>0</v>
      </c>
    </row>
    <row r="501" ht="23.1" customHeight="1" spans="1:3">
      <c r="A501" s="220">
        <v>2070109</v>
      </c>
      <c r="B501" s="220" t="s">
        <v>409</v>
      </c>
      <c r="C501" s="258">
        <v>701</v>
      </c>
    </row>
    <row r="502" ht="23.1" customHeight="1" spans="1:3">
      <c r="A502" s="220">
        <v>2070110</v>
      </c>
      <c r="B502" s="220" t="s">
        <v>410</v>
      </c>
      <c r="C502" s="258">
        <v>0</v>
      </c>
    </row>
    <row r="503" ht="23.1" customHeight="1" spans="1:3">
      <c r="A503" s="220">
        <v>2070111</v>
      </c>
      <c r="B503" s="220" t="s">
        <v>411</v>
      </c>
      <c r="C503" s="258">
        <v>10</v>
      </c>
    </row>
    <row r="504" ht="23.1" customHeight="1" spans="1:3">
      <c r="A504" s="220">
        <v>2070112</v>
      </c>
      <c r="B504" s="220" t="s">
        <v>412</v>
      </c>
      <c r="C504" s="258">
        <v>0</v>
      </c>
    </row>
    <row r="505" ht="23.1" customHeight="1" spans="1:3">
      <c r="A505" s="220">
        <v>2070113</v>
      </c>
      <c r="B505" s="220" t="s">
        <v>413</v>
      </c>
      <c r="C505" s="258">
        <v>60</v>
      </c>
    </row>
    <row r="506" ht="23.1" customHeight="1" spans="1:3">
      <c r="A506" s="220">
        <v>2070114</v>
      </c>
      <c r="B506" s="220" t="s">
        <v>414</v>
      </c>
      <c r="C506" s="258">
        <v>152</v>
      </c>
    </row>
    <row r="507" ht="23.1" customHeight="1" spans="1:3">
      <c r="A507" s="220">
        <v>2070199</v>
      </c>
      <c r="B507" s="220" t="s">
        <v>415</v>
      </c>
      <c r="C507" s="258">
        <v>824</v>
      </c>
    </row>
    <row r="508" ht="23.1" customHeight="1" spans="1:3">
      <c r="A508" s="218">
        <v>20702</v>
      </c>
      <c r="B508" s="218" t="s">
        <v>416</v>
      </c>
      <c r="C508" s="253">
        <f>SUM(C509:C515)</f>
        <v>4059</v>
      </c>
    </row>
    <row r="509" ht="23.1" customHeight="1" spans="1:3">
      <c r="A509" s="220">
        <v>2070201</v>
      </c>
      <c r="B509" s="220" t="s">
        <v>76</v>
      </c>
      <c r="C509" s="258"/>
    </row>
    <row r="510" ht="23.1" customHeight="1" spans="1:3">
      <c r="A510" s="220">
        <v>2070202</v>
      </c>
      <c r="B510" s="220" t="s">
        <v>77</v>
      </c>
      <c r="C510" s="258"/>
    </row>
    <row r="511" ht="23.1" customHeight="1" spans="1:3">
      <c r="A511" s="220">
        <v>2070203</v>
      </c>
      <c r="B511" s="220" t="s">
        <v>78</v>
      </c>
      <c r="C511" s="258"/>
    </row>
    <row r="512" ht="23.1" customHeight="1" spans="1:3">
      <c r="A512" s="220">
        <v>2070204</v>
      </c>
      <c r="B512" s="220" t="s">
        <v>417</v>
      </c>
      <c r="C512" s="258">
        <v>233</v>
      </c>
    </row>
    <row r="513" ht="23.1" customHeight="1" spans="1:3">
      <c r="A513" s="220">
        <v>2070205</v>
      </c>
      <c r="B513" s="220" t="s">
        <v>418</v>
      </c>
      <c r="C513" s="258">
        <v>862</v>
      </c>
    </row>
    <row r="514" ht="23.1" customHeight="1" spans="1:3">
      <c r="A514" s="220">
        <v>2070206</v>
      </c>
      <c r="B514" s="220" t="s">
        <v>419</v>
      </c>
      <c r="C514" s="258">
        <v>2964</v>
      </c>
    </row>
    <row r="515" ht="23.1" customHeight="1" spans="1:3">
      <c r="A515" s="220">
        <v>2070299</v>
      </c>
      <c r="B515" s="220" t="s">
        <v>420</v>
      </c>
      <c r="C515" s="258"/>
    </row>
    <row r="516" ht="23.1" customHeight="1" spans="1:3">
      <c r="A516" s="218">
        <v>20703</v>
      </c>
      <c r="B516" s="218" t="s">
        <v>421</v>
      </c>
      <c r="C516" s="253">
        <f>SUM(C517:C526)</f>
        <v>1074</v>
      </c>
    </row>
    <row r="517" ht="23.1" customHeight="1" spans="1:3">
      <c r="A517" s="220">
        <v>2070301</v>
      </c>
      <c r="B517" s="220" t="s">
        <v>76</v>
      </c>
      <c r="C517" s="258"/>
    </row>
    <row r="518" ht="23.1" customHeight="1" spans="1:3">
      <c r="A518" s="220">
        <v>2070302</v>
      </c>
      <c r="B518" s="220" t="s">
        <v>77</v>
      </c>
      <c r="C518" s="258"/>
    </row>
    <row r="519" ht="23.1" customHeight="1" spans="1:3">
      <c r="A519" s="220">
        <v>2070303</v>
      </c>
      <c r="B519" s="220" t="s">
        <v>78</v>
      </c>
      <c r="C519" s="258"/>
    </row>
    <row r="520" ht="23.1" customHeight="1" spans="1:3">
      <c r="A520" s="220">
        <v>2070304</v>
      </c>
      <c r="B520" s="220" t="s">
        <v>422</v>
      </c>
      <c r="C520" s="258">
        <v>474</v>
      </c>
    </row>
    <row r="521" ht="23.1" customHeight="1" spans="1:3">
      <c r="A521" s="220">
        <v>2070305</v>
      </c>
      <c r="B521" s="220" t="s">
        <v>423</v>
      </c>
      <c r="C521" s="258">
        <v>0</v>
      </c>
    </row>
    <row r="522" ht="23.1" customHeight="1" spans="1:3">
      <c r="A522" s="220">
        <v>2070306</v>
      </c>
      <c r="B522" s="220" t="s">
        <v>424</v>
      </c>
      <c r="C522" s="258">
        <v>0</v>
      </c>
    </row>
    <row r="523" ht="23.1" customHeight="1" spans="1:3">
      <c r="A523" s="220">
        <v>2070307</v>
      </c>
      <c r="B523" s="220" t="s">
        <v>425</v>
      </c>
      <c r="C523" s="258">
        <v>600</v>
      </c>
    </row>
    <row r="524" ht="23.1" customHeight="1" spans="1:3">
      <c r="A524" s="220">
        <v>2070308</v>
      </c>
      <c r="B524" s="220" t="s">
        <v>426</v>
      </c>
      <c r="C524" s="258"/>
    </row>
    <row r="525" ht="23.1" customHeight="1" spans="1:3">
      <c r="A525" s="220">
        <v>2070309</v>
      </c>
      <c r="B525" s="220" t="s">
        <v>427</v>
      </c>
      <c r="C525" s="258"/>
    </row>
    <row r="526" ht="23.1" customHeight="1" spans="1:3">
      <c r="A526" s="220">
        <v>2070399</v>
      </c>
      <c r="B526" s="220" t="s">
        <v>428</v>
      </c>
      <c r="C526" s="258"/>
    </row>
    <row r="527" ht="23.1" customHeight="1" spans="1:3">
      <c r="A527" s="218">
        <v>20706</v>
      </c>
      <c r="B527" s="216" t="s">
        <v>429</v>
      </c>
      <c r="C527" s="253">
        <f>SUM(C528:C535)</f>
        <v>90</v>
      </c>
    </row>
    <row r="528" ht="23.1" customHeight="1" spans="1:3">
      <c r="A528" s="220">
        <v>2070601</v>
      </c>
      <c r="B528" s="311" t="s">
        <v>76</v>
      </c>
      <c r="C528" s="258">
        <v>0</v>
      </c>
    </row>
    <row r="529" ht="23.1" customHeight="1" spans="1:3">
      <c r="A529" s="220">
        <v>2070602</v>
      </c>
      <c r="B529" s="311" t="s">
        <v>77</v>
      </c>
      <c r="C529" s="258">
        <v>0</v>
      </c>
    </row>
    <row r="530" ht="23.1" customHeight="1" spans="1:3">
      <c r="A530" s="220">
        <v>2070603</v>
      </c>
      <c r="B530" s="311" t="s">
        <v>78</v>
      </c>
      <c r="C530" s="258">
        <v>0</v>
      </c>
    </row>
    <row r="531" ht="23.1" customHeight="1" spans="1:3">
      <c r="A531" s="220">
        <v>2070604</v>
      </c>
      <c r="B531" s="311" t="s">
        <v>430</v>
      </c>
      <c r="C531" s="258">
        <v>0</v>
      </c>
    </row>
    <row r="532" ht="23.1" customHeight="1" spans="1:3">
      <c r="A532" s="220">
        <v>2070605</v>
      </c>
      <c r="B532" s="311" t="s">
        <v>431</v>
      </c>
      <c r="C532" s="258"/>
    </row>
    <row r="533" ht="23.1" customHeight="1" spans="1:3">
      <c r="A533" s="220">
        <v>2070606</v>
      </c>
      <c r="B533" s="311" t="s">
        <v>432</v>
      </c>
      <c r="C533" s="258"/>
    </row>
    <row r="534" ht="23.1" customHeight="1" spans="1:3">
      <c r="A534" s="220">
        <v>2070607</v>
      </c>
      <c r="B534" s="311" t="s">
        <v>433</v>
      </c>
      <c r="C534" s="258">
        <v>90</v>
      </c>
    </row>
    <row r="535" ht="23.1" customHeight="1" spans="1:3">
      <c r="A535" s="220">
        <v>2070699</v>
      </c>
      <c r="B535" s="311" t="s">
        <v>434</v>
      </c>
      <c r="C535" s="258">
        <v>0</v>
      </c>
    </row>
    <row r="536" ht="23.1" customHeight="1" spans="1:3">
      <c r="A536" s="218">
        <v>20708</v>
      </c>
      <c r="B536" s="216" t="s">
        <v>435</v>
      </c>
      <c r="C536" s="253">
        <f>SUM(C537:C543)</f>
        <v>701</v>
      </c>
    </row>
    <row r="537" ht="23.1" customHeight="1" spans="1:3">
      <c r="A537" s="220">
        <v>2070801</v>
      </c>
      <c r="B537" s="311" t="s">
        <v>76</v>
      </c>
      <c r="C537" s="258">
        <v>0</v>
      </c>
    </row>
    <row r="538" ht="23.1" customHeight="1" spans="1:3">
      <c r="A538" s="220">
        <v>2070802</v>
      </c>
      <c r="B538" s="311" t="s">
        <v>77</v>
      </c>
      <c r="C538" s="258">
        <v>0</v>
      </c>
    </row>
    <row r="539" ht="23.1" customHeight="1" spans="1:3">
      <c r="A539" s="220">
        <v>2070803</v>
      </c>
      <c r="B539" s="311" t="s">
        <v>78</v>
      </c>
      <c r="C539" s="258">
        <v>0</v>
      </c>
    </row>
    <row r="540" ht="23.1" customHeight="1" spans="1:3">
      <c r="A540" s="220">
        <v>2070806</v>
      </c>
      <c r="B540" s="311" t="s">
        <v>436</v>
      </c>
      <c r="C540" s="258">
        <v>0</v>
      </c>
    </row>
    <row r="541" ht="23.1" customHeight="1" spans="1:3">
      <c r="A541" s="220">
        <v>2070807</v>
      </c>
      <c r="B541" s="311" t="s">
        <v>437</v>
      </c>
      <c r="C541" s="258">
        <v>0</v>
      </c>
    </row>
    <row r="542" ht="23.1" customHeight="1" spans="1:3">
      <c r="A542" s="220">
        <v>2070808</v>
      </c>
      <c r="B542" s="311" t="s">
        <v>438</v>
      </c>
      <c r="C542" s="258">
        <v>701</v>
      </c>
    </row>
    <row r="543" ht="23.1" customHeight="1" spans="1:3">
      <c r="A543" s="220">
        <v>2070899</v>
      </c>
      <c r="B543" s="311" t="s">
        <v>439</v>
      </c>
      <c r="C543" s="258"/>
    </row>
    <row r="544" ht="23.1" customHeight="1" spans="1:3">
      <c r="A544" s="218">
        <v>20799</v>
      </c>
      <c r="B544" s="218" t="s">
        <v>440</v>
      </c>
      <c r="C544" s="253">
        <f>SUM(C545:C547)</f>
        <v>329</v>
      </c>
    </row>
    <row r="545" ht="23.1" customHeight="1" spans="1:3">
      <c r="A545" s="220">
        <v>2079902</v>
      </c>
      <c r="B545" s="220" t="s">
        <v>441</v>
      </c>
      <c r="C545" s="258">
        <v>0</v>
      </c>
    </row>
    <row r="546" ht="23.1" customHeight="1" spans="1:3">
      <c r="A546" s="220">
        <v>2079903</v>
      </c>
      <c r="B546" s="220" t="s">
        <v>442</v>
      </c>
      <c r="C546" s="258">
        <v>0</v>
      </c>
    </row>
    <row r="547" ht="23.1" customHeight="1" spans="1:3">
      <c r="A547" s="220">
        <v>2079999</v>
      </c>
      <c r="B547" s="220" t="s">
        <v>443</v>
      </c>
      <c r="C547" s="258">
        <v>329</v>
      </c>
    </row>
    <row r="548" ht="23.1" customHeight="1" spans="1:3">
      <c r="A548" s="218">
        <v>208</v>
      </c>
      <c r="B548" s="218" t="s">
        <v>444</v>
      </c>
      <c r="C548" s="253">
        <f>SUM(C549,C568,C576,C578,C587,C591,C601,C610,C617,C625,C634,C639,C642,C645,C648,C651,C654,C658,C662,C670,C673)</f>
        <v>62747</v>
      </c>
    </row>
    <row r="549" ht="23.1" customHeight="1" spans="1:3">
      <c r="A549" s="218">
        <v>20801</v>
      </c>
      <c r="B549" s="218" t="s">
        <v>445</v>
      </c>
      <c r="C549" s="253">
        <f>SUM(C550:C567)</f>
        <v>1615</v>
      </c>
    </row>
    <row r="550" ht="23.1" customHeight="1" spans="1:3">
      <c r="A550" s="220">
        <v>2080101</v>
      </c>
      <c r="B550" s="220" t="s">
        <v>76</v>
      </c>
      <c r="C550" s="258">
        <v>312</v>
      </c>
    </row>
    <row r="551" ht="23.1" customHeight="1" spans="1:3">
      <c r="A551" s="220">
        <v>2080102</v>
      </c>
      <c r="B551" s="220" t="s">
        <v>77</v>
      </c>
      <c r="C551" s="258">
        <v>0</v>
      </c>
    </row>
    <row r="552" ht="23.1" customHeight="1" spans="1:3">
      <c r="A552" s="220">
        <v>2080103</v>
      </c>
      <c r="B552" s="220" t="s">
        <v>78</v>
      </c>
      <c r="C552" s="258">
        <v>0</v>
      </c>
    </row>
    <row r="553" ht="23.1" customHeight="1" spans="1:3">
      <c r="A553" s="220">
        <v>2080104</v>
      </c>
      <c r="B553" s="220" t="s">
        <v>446</v>
      </c>
      <c r="C553" s="258">
        <v>594</v>
      </c>
    </row>
    <row r="554" ht="23.1" customHeight="1" spans="1:3">
      <c r="A554" s="220">
        <v>2080105</v>
      </c>
      <c r="B554" s="220" t="s">
        <v>447</v>
      </c>
      <c r="C554" s="258">
        <v>78</v>
      </c>
    </row>
    <row r="555" ht="23.1" customHeight="1" spans="1:3">
      <c r="A555" s="220">
        <v>2080106</v>
      </c>
      <c r="B555" s="220" t="s">
        <v>448</v>
      </c>
      <c r="C555" s="258">
        <v>193</v>
      </c>
    </row>
    <row r="556" ht="23.1" customHeight="1" spans="1:3">
      <c r="A556" s="220">
        <v>2080107</v>
      </c>
      <c r="B556" s="220" t="s">
        <v>449</v>
      </c>
      <c r="C556" s="258">
        <v>0</v>
      </c>
    </row>
    <row r="557" ht="23.1" customHeight="1" spans="1:3">
      <c r="A557" s="220">
        <v>2080108</v>
      </c>
      <c r="B557" s="220" t="s">
        <v>117</v>
      </c>
      <c r="C557" s="258">
        <v>0</v>
      </c>
    </row>
    <row r="558" ht="23.1" customHeight="1" spans="1:3">
      <c r="A558" s="220">
        <v>2080109</v>
      </c>
      <c r="B558" s="220" t="s">
        <v>450</v>
      </c>
      <c r="C558" s="258">
        <v>325</v>
      </c>
    </row>
    <row r="559" ht="23.1" customHeight="1" spans="1:3">
      <c r="A559" s="220">
        <v>2080110</v>
      </c>
      <c r="B559" s="220" t="s">
        <v>451</v>
      </c>
      <c r="C559" s="258">
        <v>0</v>
      </c>
    </row>
    <row r="560" ht="23.1" customHeight="1" spans="1:3">
      <c r="A560" s="220">
        <v>2080111</v>
      </c>
      <c r="B560" s="220" t="s">
        <v>452</v>
      </c>
      <c r="C560" s="258">
        <v>0</v>
      </c>
    </row>
    <row r="561" ht="23.1" customHeight="1" spans="1:3">
      <c r="A561" s="220">
        <v>2080112</v>
      </c>
      <c r="B561" s="220" t="s">
        <v>453</v>
      </c>
      <c r="C561" s="258">
        <v>82</v>
      </c>
    </row>
    <row r="562" ht="23.1" customHeight="1" spans="1:3">
      <c r="A562" s="220">
        <v>2080113</v>
      </c>
      <c r="B562" s="220" t="s">
        <v>454</v>
      </c>
      <c r="C562" s="258">
        <v>0</v>
      </c>
    </row>
    <row r="563" ht="23.1" customHeight="1" spans="1:3">
      <c r="A563" s="220">
        <v>2080114</v>
      </c>
      <c r="B563" s="220" t="s">
        <v>455</v>
      </c>
      <c r="C563" s="258">
        <v>0</v>
      </c>
    </row>
    <row r="564" ht="23.1" customHeight="1" spans="1:3">
      <c r="A564" s="220">
        <v>2080115</v>
      </c>
      <c r="B564" s="220" t="s">
        <v>456</v>
      </c>
      <c r="C564" s="258">
        <v>0</v>
      </c>
    </row>
    <row r="565" ht="23.1" customHeight="1" spans="1:3">
      <c r="A565" s="220">
        <v>2080116</v>
      </c>
      <c r="B565" s="220" t="s">
        <v>457</v>
      </c>
      <c r="C565" s="258">
        <v>0</v>
      </c>
    </row>
    <row r="566" ht="23.1" customHeight="1" spans="1:3">
      <c r="A566" s="220">
        <v>2080150</v>
      </c>
      <c r="B566" s="220" t="s">
        <v>85</v>
      </c>
      <c r="C566" s="258">
        <v>0</v>
      </c>
    </row>
    <row r="567" ht="23.1" customHeight="1" spans="1:3">
      <c r="A567" s="220">
        <v>2080199</v>
      </c>
      <c r="B567" s="220" t="s">
        <v>458</v>
      </c>
      <c r="C567" s="258">
        <v>31</v>
      </c>
    </row>
    <row r="568" ht="23.1" customHeight="1" spans="1:3">
      <c r="A568" s="218">
        <v>20802</v>
      </c>
      <c r="B568" s="218" t="s">
        <v>459</v>
      </c>
      <c r="C568" s="253">
        <f>SUM(C569:C575)</f>
        <v>1542</v>
      </c>
    </row>
    <row r="569" ht="23.1" customHeight="1" spans="1:3">
      <c r="A569" s="220">
        <v>2080201</v>
      </c>
      <c r="B569" s="220" t="s">
        <v>76</v>
      </c>
      <c r="C569" s="258">
        <v>369</v>
      </c>
    </row>
    <row r="570" ht="23.1" customHeight="1" spans="1:3">
      <c r="A570" s="220">
        <v>2080202</v>
      </c>
      <c r="B570" s="220" t="s">
        <v>77</v>
      </c>
      <c r="C570" s="258">
        <v>0</v>
      </c>
    </row>
    <row r="571" ht="23.1" customHeight="1" spans="1:3">
      <c r="A571" s="220">
        <v>2080203</v>
      </c>
      <c r="B571" s="220" t="s">
        <v>78</v>
      </c>
      <c r="C571" s="258">
        <v>0</v>
      </c>
    </row>
    <row r="572" ht="23.1" customHeight="1" spans="1:3">
      <c r="A572" s="220">
        <v>2080206</v>
      </c>
      <c r="B572" s="220" t="s">
        <v>460</v>
      </c>
      <c r="C572" s="258">
        <v>90</v>
      </c>
    </row>
    <row r="573" ht="23.1" customHeight="1" spans="1:3">
      <c r="A573" s="220">
        <v>2080207</v>
      </c>
      <c r="B573" s="220" t="s">
        <v>461</v>
      </c>
      <c r="C573" s="258">
        <v>10</v>
      </c>
    </row>
    <row r="574" ht="23.1" customHeight="1" spans="1:3">
      <c r="A574" s="220">
        <v>2080208</v>
      </c>
      <c r="B574" s="220" t="s">
        <v>462</v>
      </c>
      <c r="C574" s="258">
        <v>498</v>
      </c>
    </row>
    <row r="575" ht="23.1" customHeight="1" spans="1:3">
      <c r="A575" s="220">
        <v>2080299</v>
      </c>
      <c r="B575" s="220" t="s">
        <v>463</v>
      </c>
      <c r="C575" s="258">
        <v>575</v>
      </c>
    </row>
    <row r="576" ht="23.1" customHeight="1" spans="1:3">
      <c r="A576" s="218">
        <v>20804</v>
      </c>
      <c r="B576" s="218" t="s">
        <v>464</v>
      </c>
      <c r="C576" s="253">
        <f>C577</f>
        <v>0</v>
      </c>
    </row>
    <row r="577" ht="23.1" customHeight="1" spans="1:3">
      <c r="A577" s="220">
        <v>2080402</v>
      </c>
      <c r="B577" s="220" t="s">
        <v>465</v>
      </c>
      <c r="C577" s="258">
        <v>0</v>
      </c>
    </row>
    <row r="578" ht="23.1" customHeight="1" spans="1:3">
      <c r="A578" s="218">
        <v>20805</v>
      </c>
      <c r="B578" s="218" t="s">
        <v>466</v>
      </c>
      <c r="C578" s="253">
        <f>SUM(C579:C586)</f>
        <v>18291</v>
      </c>
    </row>
    <row r="579" ht="23.1" customHeight="1" spans="1:3">
      <c r="A579" s="220">
        <v>2080501</v>
      </c>
      <c r="B579" s="220" t="s">
        <v>467</v>
      </c>
      <c r="C579" s="258">
        <v>0</v>
      </c>
    </row>
    <row r="580" ht="23.1" customHeight="1" spans="1:3">
      <c r="A580" s="220">
        <v>2080502</v>
      </c>
      <c r="B580" s="220" t="s">
        <v>468</v>
      </c>
      <c r="C580" s="258">
        <v>0</v>
      </c>
    </row>
    <row r="581" ht="23.1" customHeight="1" spans="1:3">
      <c r="A581" s="220">
        <v>2080503</v>
      </c>
      <c r="B581" s="220" t="s">
        <v>469</v>
      </c>
      <c r="C581" s="258"/>
    </row>
    <row r="582" ht="23.1" customHeight="1" spans="1:3">
      <c r="A582" s="220">
        <v>2080505</v>
      </c>
      <c r="B582" s="220" t="s">
        <v>470</v>
      </c>
      <c r="C582" s="258">
        <v>6120</v>
      </c>
    </row>
    <row r="583" ht="23.1" customHeight="1" spans="1:3">
      <c r="A583" s="220">
        <v>2080506</v>
      </c>
      <c r="B583" s="220" t="s">
        <v>471</v>
      </c>
      <c r="C583" s="258">
        <v>1765</v>
      </c>
    </row>
    <row r="584" ht="23.1" customHeight="1" spans="1:3">
      <c r="A584" s="220">
        <v>2080507</v>
      </c>
      <c r="B584" s="220" t="s">
        <v>472</v>
      </c>
      <c r="C584" s="258">
        <v>8206</v>
      </c>
    </row>
    <row r="585" ht="23.1" customHeight="1" spans="1:3">
      <c r="A585" s="220">
        <v>2080508</v>
      </c>
      <c r="B585" s="220" t="s">
        <v>473</v>
      </c>
      <c r="C585" s="258">
        <v>0</v>
      </c>
    </row>
    <row r="586" ht="23.1" customHeight="1" spans="1:3">
      <c r="A586" s="220">
        <v>2080599</v>
      </c>
      <c r="B586" s="220" t="s">
        <v>474</v>
      </c>
      <c r="C586" s="258">
        <v>2200</v>
      </c>
    </row>
    <row r="587" ht="23.1" customHeight="1" spans="1:3">
      <c r="A587" s="218">
        <v>20806</v>
      </c>
      <c r="B587" s="218" t="s">
        <v>475</v>
      </c>
      <c r="C587" s="253">
        <f>SUM(C588:C590)</f>
        <v>0</v>
      </c>
    </row>
    <row r="588" ht="23.1" customHeight="1" spans="1:3">
      <c r="A588" s="220">
        <v>2080601</v>
      </c>
      <c r="B588" s="220" t="s">
        <v>476</v>
      </c>
      <c r="C588" s="258">
        <v>0</v>
      </c>
    </row>
    <row r="589" ht="23.1" customHeight="1" spans="1:3">
      <c r="A589" s="220">
        <v>2080602</v>
      </c>
      <c r="B589" s="220" t="s">
        <v>477</v>
      </c>
      <c r="C589" s="258">
        <v>0</v>
      </c>
    </row>
    <row r="590" ht="23.1" customHeight="1" spans="1:3">
      <c r="A590" s="220">
        <v>2080699</v>
      </c>
      <c r="B590" s="220" t="s">
        <v>478</v>
      </c>
      <c r="C590" s="258">
        <v>0</v>
      </c>
    </row>
    <row r="591" ht="23.1" customHeight="1" spans="1:3">
      <c r="A591" s="218">
        <v>20807</v>
      </c>
      <c r="B591" s="218" t="s">
        <v>479</v>
      </c>
      <c r="C591" s="253">
        <f>SUM(C592:C600)</f>
        <v>1406</v>
      </c>
    </row>
    <row r="592" ht="23.1" customHeight="1" spans="1:3">
      <c r="A592" s="220">
        <v>2080701</v>
      </c>
      <c r="B592" s="220" t="s">
        <v>480</v>
      </c>
      <c r="C592" s="258"/>
    </row>
    <row r="593" ht="23.1" customHeight="1" spans="1:3">
      <c r="A593" s="220">
        <v>2080702</v>
      </c>
      <c r="B593" s="220" t="s">
        <v>481</v>
      </c>
      <c r="C593" s="258">
        <v>105</v>
      </c>
    </row>
    <row r="594" ht="23.1" customHeight="1" spans="1:3">
      <c r="A594" s="220">
        <v>2080704</v>
      </c>
      <c r="B594" s="220" t="s">
        <v>482</v>
      </c>
      <c r="C594" s="258">
        <v>0</v>
      </c>
    </row>
    <row r="595" ht="23.1" customHeight="1" spans="1:3">
      <c r="A595" s="220">
        <v>2080705</v>
      </c>
      <c r="B595" s="220" t="s">
        <v>483</v>
      </c>
      <c r="C595" s="258">
        <v>1145</v>
      </c>
    </row>
    <row r="596" ht="23.1" customHeight="1" spans="1:3">
      <c r="A596" s="220">
        <v>2080709</v>
      </c>
      <c r="B596" s="220" t="s">
        <v>484</v>
      </c>
      <c r="C596" s="258">
        <v>0</v>
      </c>
    </row>
    <row r="597" ht="23.1" customHeight="1" spans="1:3">
      <c r="A597" s="220">
        <v>2080711</v>
      </c>
      <c r="B597" s="220" t="s">
        <v>485</v>
      </c>
      <c r="C597" s="258">
        <v>109</v>
      </c>
    </row>
    <row r="598" ht="23.1" customHeight="1" spans="1:3">
      <c r="A598" s="220">
        <v>2080712</v>
      </c>
      <c r="B598" s="220" t="s">
        <v>486</v>
      </c>
      <c r="C598" s="258">
        <v>0</v>
      </c>
    </row>
    <row r="599" ht="23.1" customHeight="1" spans="1:3">
      <c r="A599" s="220">
        <v>2080713</v>
      </c>
      <c r="B599" s="220" t="s">
        <v>487</v>
      </c>
      <c r="C599" s="258">
        <v>0</v>
      </c>
    </row>
    <row r="600" ht="23.1" customHeight="1" spans="1:3">
      <c r="A600" s="220">
        <v>2080799</v>
      </c>
      <c r="B600" s="220" t="s">
        <v>488</v>
      </c>
      <c r="C600" s="258">
        <v>47</v>
      </c>
    </row>
    <row r="601" ht="23.1" customHeight="1" spans="1:3">
      <c r="A601" s="218">
        <v>20808</v>
      </c>
      <c r="B601" s="218" t="s">
        <v>489</v>
      </c>
      <c r="C601" s="253">
        <f>SUM(C602:C609)</f>
        <v>3890</v>
      </c>
    </row>
    <row r="602" ht="23.1" customHeight="1" spans="1:3">
      <c r="A602" s="220">
        <v>2080801</v>
      </c>
      <c r="B602" s="220" t="s">
        <v>490</v>
      </c>
      <c r="C602" s="258">
        <v>1138</v>
      </c>
    </row>
    <row r="603" ht="23.1" customHeight="1" spans="1:3">
      <c r="A603" s="220">
        <v>2080802</v>
      </c>
      <c r="B603" s="220" t="s">
        <v>491</v>
      </c>
      <c r="C603" s="258">
        <v>0</v>
      </c>
    </row>
    <row r="604" ht="23.1" customHeight="1" spans="1:3">
      <c r="A604" s="220">
        <v>2080803</v>
      </c>
      <c r="B604" s="220" t="s">
        <v>492</v>
      </c>
      <c r="C604" s="258">
        <v>193</v>
      </c>
    </row>
    <row r="605" ht="23.1" customHeight="1" spans="1:3">
      <c r="A605" s="220">
        <v>2080805</v>
      </c>
      <c r="B605" s="220" t="s">
        <v>493</v>
      </c>
      <c r="C605" s="258">
        <v>237</v>
      </c>
    </row>
    <row r="606" ht="23.1" customHeight="1" spans="1:3">
      <c r="A606" s="220">
        <v>2080806</v>
      </c>
      <c r="B606" s="220" t="s">
        <v>494</v>
      </c>
      <c r="C606" s="258">
        <v>0</v>
      </c>
    </row>
    <row r="607" ht="23.1" customHeight="1" spans="1:3">
      <c r="A607" s="220">
        <v>2080807</v>
      </c>
      <c r="B607" s="220" t="s">
        <v>495</v>
      </c>
      <c r="C607" s="258">
        <v>200</v>
      </c>
    </row>
    <row r="608" ht="23.1" customHeight="1" spans="1:3">
      <c r="A608" s="220">
        <v>2080808</v>
      </c>
      <c r="B608" s="220" t="s">
        <v>496</v>
      </c>
      <c r="C608" s="258">
        <v>47</v>
      </c>
    </row>
    <row r="609" ht="23.1" customHeight="1" spans="1:3">
      <c r="A609" s="220">
        <v>2080899</v>
      </c>
      <c r="B609" s="220" t="s">
        <v>497</v>
      </c>
      <c r="C609" s="258">
        <v>2075</v>
      </c>
    </row>
    <row r="610" ht="23.1" customHeight="1" spans="1:3">
      <c r="A610" s="218">
        <v>20809</v>
      </c>
      <c r="B610" s="218" t="s">
        <v>498</v>
      </c>
      <c r="C610" s="253">
        <f>SUM(C611:C616)</f>
        <v>231</v>
      </c>
    </row>
    <row r="611" ht="23.1" customHeight="1" spans="1:3">
      <c r="A611" s="220">
        <v>2080901</v>
      </c>
      <c r="B611" s="220" t="s">
        <v>499</v>
      </c>
      <c r="C611" s="258">
        <v>211</v>
      </c>
    </row>
    <row r="612" ht="23.1" customHeight="1" spans="1:3">
      <c r="A612" s="220">
        <v>2080902</v>
      </c>
      <c r="B612" s="220" t="s">
        <v>500</v>
      </c>
      <c r="C612" s="258">
        <v>10</v>
      </c>
    </row>
    <row r="613" ht="23.1" customHeight="1" spans="1:3">
      <c r="A613" s="220">
        <v>2080903</v>
      </c>
      <c r="B613" s="220" t="s">
        <v>501</v>
      </c>
      <c r="C613" s="258">
        <v>10</v>
      </c>
    </row>
    <row r="614" ht="23.1" customHeight="1" spans="1:3">
      <c r="A614" s="220">
        <v>2080904</v>
      </c>
      <c r="B614" s="220" t="s">
        <v>502</v>
      </c>
      <c r="C614" s="258"/>
    </row>
    <row r="615" ht="23.1" customHeight="1" spans="1:3">
      <c r="A615" s="220">
        <v>2080905</v>
      </c>
      <c r="B615" s="220" t="s">
        <v>503</v>
      </c>
      <c r="C615" s="258"/>
    </row>
    <row r="616" ht="23.1" customHeight="1" spans="1:3">
      <c r="A616" s="220">
        <v>2080999</v>
      </c>
      <c r="B616" s="220" t="s">
        <v>504</v>
      </c>
      <c r="C616" s="258"/>
    </row>
    <row r="617" ht="23.1" customHeight="1" spans="1:3">
      <c r="A617" s="218">
        <v>20810</v>
      </c>
      <c r="B617" s="218" t="s">
        <v>505</v>
      </c>
      <c r="C617" s="253">
        <f>SUM(C618:C624)</f>
        <v>763</v>
      </c>
    </row>
    <row r="618" ht="23.1" customHeight="1" spans="1:3">
      <c r="A618" s="220">
        <v>2081001</v>
      </c>
      <c r="B618" s="220" t="s">
        <v>506</v>
      </c>
      <c r="C618" s="258">
        <v>51</v>
      </c>
    </row>
    <row r="619" ht="23.1" customHeight="1" spans="1:3">
      <c r="A619" s="220">
        <v>2081002</v>
      </c>
      <c r="B619" s="220" t="s">
        <v>507</v>
      </c>
      <c r="C619" s="258"/>
    </row>
    <row r="620" ht="23.1" customHeight="1" spans="1:3">
      <c r="A620" s="220">
        <v>2081003</v>
      </c>
      <c r="B620" s="220" t="s">
        <v>508</v>
      </c>
      <c r="C620" s="258"/>
    </row>
    <row r="621" ht="23.1" customHeight="1" spans="1:3">
      <c r="A621" s="220">
        <v>2081004</v>
      </c>
      <c r="B621" s="220" t="s">
        <v>509</v>
      </c>
      <c r="C621" s="258"/>
    </row>
    <row r="622" ht="23.1" customHeight="1" spans="1:3">
      <c r="A622" s="220">
        <v>2081005</v>
      </c>
      <c r="B622" s="220" t="s">
        <v>510</v>
      </c>
      <c r="C622" s="258"/>
    </row>
    <row r="623" ht="23.1" customHeight="1" spans="1:3">
      <c r="A623" s="220">
        <v>2081006</v>
      </c>
      <c r="B623" s="220" t="s">
        <v>511</v>
      </c>
      <c r="C623" s="258">
        <v>712</v>
      </c>
    </row>
    <row r="624" ht="23.1" customHeight="1" spans="1:3">
      <c r="A624" s="220">
        <v>2081099</v>
      </c>
      <c r="B624" s="220" t="s">
        <v>512</v>
      </c>
      <c r="C624" s="258"/>
    </row>
    <row r="625" ht="23.1" customHeight="1" spans="1:3">
      <c r="A625" s="218">
        <v>20811</v>
      </c>
      <c r="B625" s="218" t="s">
        <v>513</v>
      </c>
      <c r="C625" s="253">
        <f>SUM(C626:C633)</f>
        <v>1308</v>
      </c>
    </row>
    <row r="626" ht="23.1" customHeight="1" spans="1:3">
      <c r="A626" s="220">
        <v>2081101</v>
      </c>
      <c r="B626" s="220" t="s">
        <v>76</v>
      </c>
      <c r="C626" s="258">
        <v>167</v>
      </c>
    </row>
    <row r="627" ht="23.1" customHeight="1" spans="1:3">
      <c r="A627" s="220">
        <v>2081102</v>
      </c>
      <c r="B627" s="220" t="s">
        <v>77</v>
      </c>
      <c r="C627" s="258">
        <v>0</v>
      </c>
    </row>
    <row r="628" ht="23.1" customHeight="1" spans="1:3">
      <c r="A628" s="220">
        <v>2081103</v>
      </c>
      <c r="B628" s="220" t="s">
        <v>78</v>
      </c>
      <c r="C628" s="258">
        <v>0</v>
      </c>
    </row>
    <row r="629" ht="23.1" customHeight="1" spans="1:3">
      <c r="A629" s="220">
        <v>2081104</v>
      </c>
      <c r="B629" s="220" t="s">
        <v>514</v>
      </c>
      <c r="C629" s="258">
        <v>293</v>
      </c>
    </row>
    <row r="630" ht="23.1" customHeight="1" spans="1:3">
      <c r="A630" s="220">
        <v>2081105</v>
      </c>
      <c r="B630" s="220" t="s">
        <v>515</v>
      </c>
      <c r="C630" s="258">
        <v>64</v>
      </c>
    </row>
    <row r="631" ht="23.1" customHeight="1" spans="1:3">
      <c r="A631" s="220">
        <v>2081106</v>
      </c>
      <c r="B631" s="220" t="s">
        <v>516</v>
      </c>
      <c r="C631" s="258">
        <v>0</v>
      </c>
    </row>
    <row r="632" ht="23.1" customHeight="1" spans="1:3">
      <c r="A632" s="220">
        <v>2081107</v>
      </c>
      <c r="B632" s="220" t="s">
        <v>517</v>
      </c>
      <c r="C632" s="258">
        <v>557</v>
      </c>
    </row>
    <row r="633" ht="23.1" customHeight="1" spans="1:3">
      <c r="A633" s="220">
        <v>2081199</v>
      </c>
      <c r="B633" s="220" t="s">
        <v>518</v>
      </c>
      <c r="C633" s="258">
        <v>227</v>
      </c>
    </row>
    <row r="634" ht="23.1" customHeight="1" spans="1:3">
      <c r="A634" s="218">
        <v>20816</v>
      </c>
      <c r="B634" s="218" t="s">
        <v>519</v>
      </c>
      <c r="C634" s="253">
        <f>SUM(C635:C638)</f>
        <v>10</v>
      </c>
    </row>
    <row r="635" ht="23.1" customHeight="1" spans="1:3">
      <c r="A635" s="220">
        <v>2081601</v>
      </c>
      <c r="B635" s="220" t="s">
        <v>76</v>
      </c>
      <c r="C635" s="258">
        <v>10</v>
      </c>
    </row>
    <row r="636" ht="23.1" customHeight="1" spans="1:3">
      <c r="A636" s="220">
        <v>2081602</v>
      </c>
      <c r="B636" s="220" t="s">
        <v>77</v>
      </c>
      <c r="C636" s="258">
        <v>0</v>
      </c>
    </row>
    <row r="637" ht="23.1" customHeight="1" spans="1:3">
      <c r="A637" s="220">
        <v>2081603</v>
      </c>
      <c r="B637" s="220" t="s">
        <v>78</v>
      </c>
      <c r="C637" s="258">
        <v>0</v>
      </c>
    </row>
    <row r="638" ht="23.1" customHeight="1" spans="1:3">
      <c r="A638" s="220">
        <v>2081699</v>
      </c>
      <c r="B638" s="220" t="s">
        <v>520</v>
      </c>
      <c r="C638" s="258">
        <v>0</v>
      </c>
    </row>
    <row r="639" ht="23.1" customHeight="1" spans="1:3">
      <c r="A639" s="218">
        <v>20819</v>
      </c>
      <c r="B639" s="218" t="s">
        <v>521</v>
      </c>
      <c r="C639" s="253">
        <f>SUM(C640:C641)</f>
        <v>16374</v>
      </c>
    </row>
    <row r="640" ht="23.1" customHeight="1" spans="1:3">
      <c r="A640" s="220">
        <v>2081901</v>
      </c>
      <c r="B640" s="220" t="s">
        <v>522</v>
      </c>
      <c r="C640" s="258">
        <v>7975</v>
      </c>
    </row>
    <row r="641" ht="23.1" customHeight="1" spans="1:3">
      <c r="A641" s="220">
        <v>2081902</v>
      </c>
      <c r="B641" s="220" t="s">
        <v>523</v>
      </c>
      <c r="C641" s="258">
        <v>8399</v>
      </c>
    </row>
    <row r="642" ht="23.1" customHeight="1" spans="1:3">
      <c r="A642" s="218">
        <v>20820</v>
      </c>
      <c r="B642" s="218" t="s">
        <v>524</v>
      </c>
      <c r="C642" s="253">
        <f>SUM(C643:C644)</f>
        <v>1618</v>
      </c>
    </row>
    <row r="643" ht="23.1" customHeight="1" spans="1:3">
      <c r="A643" s="220">
        <v>2082001</v>
      </c>
      <c r="B643" s="220" t="s">
        <v>525</v>
      </c>
      <c r="C643" s="258">
        <v>1588</v>
      </c>
    </row>
    <row r="644" ht="23.1" customHeight="1" spans="1:3">
      <c r="A644" s="220">
        <v>2082002</v>
      </c>
      <c r="B644" s="220" t="s">
        <v>526</v>
      </c>
      <c r="C644" s="258">
        <v>30</v>
      </c>
    </row>
    <row r="645" ht="23.1" customHeight="1" spans="1:3">
      <c r="A645" s="218">
        <v>20821</v>
      </c>
      <c r="B645" s="218" t="s">
        <v>527</v>
      </c>
      <c r="C645" s="253">
        <f>SUM(C646:C647)</f>
        <v>2123</v>
      </c>
    </row>
    <row r="646" ht="23.1" customHeight="1" spans="1:3">
      <c r="A646" s="220">
        <v>2082101</v>
      </c>
      <c r="B646" s="220" t="s">
        <v>528</v>
      </c>
      <c r="C646" s="258">
        <v>143</v>
      </c>
    </row>
    <row r="647" ht="23.1" customHeight="1" spans="1:3">
      <c r="A647" s="220">
        <v>2082102</v>
      </c>
      <c r="B647" s="220" t="s">
        <v>529</v>
      </c>
      <c r="C647" s="258">
        <v>1980</v>
      </c>
    </row>
    <row r="648" ht="23.1" customHeight="1" spans="1:3">
      <c r="A648" s="218">
        <v>20824</v>
      </c>
      <c r="B648" s="218" t="s">
        <v>530</v>
      </c>
      <c r="C648" s="253">
        <f>SUM(C649:C650)</f>
        <v>0</v>
      </c>
    </row>
    <row r="649" ht="23.1" customHeight="1" spans="1:3">
      <c r="A649" s="220">
        <v>2082401</v>
      </c>
      <c r="B649" s="220" t="s">
        <v>531</v>
      </c>
      <c r="C649" s="258">
        <v>0</v>
      </c>
    </row>
    <row r="650" ht="23.1" customHeight="1" spans="1:3">
      <c r="A650" s="220">
        <v>2082402</v>
      </c>
      <c r="B650" s="220" t="s">
        <v>532</v>
      </c>
      <c r="C650" s="258">
        <v>0</v>
      </c>
    </row>
    <row r="651" ht="23.1" customHeight="1" spans="1:3">
      <c r="A651" s="218">
        <v>20825</v>
      </c>
      <c r="B651" s="218" t="s">
        <v>533</v>
      </c>
      <c r="C651" s="253">
        <f>SUM(C652:C653)</f>
        <v>0</v>
      </c>
    </row>
    <row r="652" ht="23.1" customHeight="1" spans="1:3">
      <c r="A652" s="220">
        <v>2082501</v>
      </c>
      <c r="B652" s="220" t="s">
        <v>534</v>
      </c>
      <c r="C652" s="258">
        <v>0</v>
      </c>
    </row>
    <row r="653" ht="23.1" customHeight="1" spans="1:3">
      <c r="A653" s="220">
        <v>2082502</v>
      </c>
      <c r="B653" s="220" t="s">
        <v>535</v>
      </c>
      <c r="C653" s="258">
        <v>0</v>
      </c>
    </row>
    <row r="654" ht="23.1" customHeight="1" spans="1:3">
      <c r="A654" s="218">
        <v>20826</v>
      </c>
      <c r="B654" s="218" t="s">
        <v>536</v>
      </c>
      <c r="C654" s="253">
        <f>SUM(C655:C657)</f>
        <v>9466</v>
      </c>
    </row>
    <row r="655" ht="23.1" customHeight="1" spans="1:3">
      <c r="A655" s="220">
        <v>2082601</v>
      </c>
      <c r="B655" s="220" t="s">
        <v>537</v>
      </c>
      <c r="C655" s="258">
        <v>0</v>
      </c>
    </row>
    <row r="656" ht="23.1" customHeight="1" spans="1:3">
      <c r="A656" s="220">
        <v>2082602</v>
      </c>
      <c r="B656" s="220" t="s">
        <v>538</v>
      </c>
      <c r="C656" s="258">
        <v>9466</v>
      </c>
    </row>
    <row r="657" ht="23.1" customHeight="1" spans="1:3">
      <c r="A657" s="220">
        <v>2082699</v>
      </c>
      <c r="B657" s="220" t="s">
        <v>539</v>
      </c>
      <c r="C657" s="258">
        <v>0</v>
      </c>
    </row>
    <row r="658" ht="23.1" customHeight="1" spans="1:3">
      <c r="A658" s="218">
        <v>20827</v>
      </c>
      <c r="B658" s="218" t="s">
        <v>540</v>
      </c>
      <c r="C658" s="253">
        <f>SUM(C659:C661)</f>
        <v>130</v>
      </c>
    </row>
    <row r="659" ht="23.1" customHeight="1" spans="1:3">
      <c r="A659" s="220">
        <v>2082701</v>
      </c>
      <c r="B659" s="220" t="s">
        <v>541</v>
      </c>
      <c r="C659" s="258">
        <v>0</v>
      </c>
    </row>
    <row r="660" ht="23.1" customHeight="1" spans="1:3">
      <c r="A660" s="220">
        <v>2082702</v>
      </c>
      <c r="B660" s="220" t="s">
        <v>542</v>
      </c>
      <c r="C660" s="258">
        <v>130</v>
      </c>
    </row>
    <row r="661" ht="23.1" customHeight="1" spans="1:3">
      <c r="A661" s="220">
        <v>2082799</v>
      </c>
      <c r="B661" s="220" t="s">
        <v>543</v>
      </c>
      <c r="C661" s="258">
        <v>0</v>
      </c>
    </row>
    <row r="662" ht="23.1" customHeight="1" spans="1:3">
      <c r="A662" s="218">
        <v>20828</v>
      </c>
      <c r="B662" s="218" t="s">
        <v>544</v>
      </c>
      <c r="C662" s="253">
        <f>SUM(C663:C669)</f>
        <v>411</v>
      </c>
    </row>
    <row r="663" ht="23.1" customHeight="1" spans="1:3">
      <c r="A663" s="220">
        <v>2082801</v>
      </c>
      <c r="B663" s="220" t="s">
        <v>76</v>
      </c>
      <c r="C663" s="258">
        <v>204</v>
      </c>
    </row>
    <row r="664" ht="23.1" customHeight="1" spans="1:3">
      <c r="A664" s="220">
        <v>2082802</v>
      </c>
      <c r="B664" s="220" t="s">
        <v>77</v>
      </c>
      <c r="C664" s="258">
        <v>0</v>
      </c>
    </row>
    <row r="665" ht="23.1" customHeight="1" spans="1:3">
      <c r="A665" s="220">
        <v>2082803</v>
      </c>
      <c r="B665" s="220" t="s">
        <v>78</v>
      </c>
      <c r="C665" s="258">
        <v>0</v>
      </c>
    </row>
    <row r="666" ht="23.1" customHeight="1" spans="1:3">
      <c r="A666" s="220">
        <v>2082804</v>
      </c>
      <c r="B666" s="220" t="s">
        <v>545</v>
      </c>
      <c r="C666" s="258">
        <v>13</v>
      </c>
    </row>
    <row r="667" ht="23.1" customHeight="1" spans="1:3">
      <c r="A667" s="220">
        <v>2082805</v>
      </c>
      <c r="B667" s="220" t="s">
        <v>546</v>
      </c>
      <c r="C667" s="258">
        <v>0</v>
      </c>
    </row>
    <row r="668" ht="23.1" customHeight="1" spans="1:3">
      <c r="A668" s="220">
        <v>2082850</v>
      </c>
      <c r="B668" s="220" t="s">
        <v>85</v>
      </c>
      <c r="C668" s="258">
        <v>194</v>
      </c>
    </row>
    <row r="669" ht="23.1" customHeight="1" spans="1:3">
      <c r="A669" s="220">
        <v>2082899</v>
      </c>
      <c r="B669" s="220" t="s">
        <v>547</v>
      </c>
      <c r="C669" s="258"/>
    </row>
    <row r="670" ht="23.1" customHeight="1" spans="1:3">
      <c r="A670" s="218">
        <v>20830</v>
      </c>
      <c r="B670" s="218" t="s">
        <v>548</v>
      </c>
      <c r="C670" s="253">
        <f>SUM(C671:C672)</f>
        <v>894</v>
      </c>
    </row>
    <row r="671" ht="23.1" customHeight="1" spans="1:3">
      <c r="A671" s="220">
        <v>2083001</v>
      </c>
      <c r="B671" s="220" t="s">
        <v>549</v>
      </c>
      <c r="C671" s="258">
        <v>894</v>
      </c>
    </row>
    <row r="672" ht="23.1" customHeight="1" spans="1:3">
      <c r="A672" s="220">
        <v>2083099</v>
      </c>
      <c r="B672" s="220" t="s">
        <v>550</v>
      </c>
      <c r="C672" s="258">
        <v>0</v>
      </c>
    </row>
    <row r="673" ht="23.1" customHeight="1" spans="1:3">
      <c r="A673" s="218">
        <v>20899</v>
      </c>
      <c r="B673" s="218" t="s">
        <v>551</v>
      </c>
      <c r="C673" s="253">
        <f>C674</f>
        <v>2675</v>
      </c>
    </row>
    <row r="674" ht="23.1" customHeight="1" spans="1:3">
      <c r="A674" s="220">
        <v>2089999</v>
      </c>
      <c r="B674" s="220" t="s">
        <v>552</v>
      </c>
      <c r="C674" s="258">
        <v>2675</v>
      </c>
    </row>
    <row r="675" ht="23.1" customHeight="1" spans="1:3">
      <c r="A675" s="218">
        <v>210</v>
      </c>
      <c r="B675" s="218" t="s">
        <v>553</v>
      </c>
      <c r="C675" s="253">
        <f>SUM(C676,C681,C696,C700,C712,C715,C719,C724,C728,C732,C735,C744,C746)</f>
        <v>23755</v>
      </c>
    </row>
    <row r="676" ht="23.1" customHeight="1" spans="1:3">
      <c r="A676" s="218">
        <v>21001</v>
      </c>
      <c r="B676" s="218" t="s">
        <v>554</v>
      </c>
      <c r="C676" s="253">
        <f>SUM(C677:C680)</f>
        <v>577</v>
      </c>
    </row>
    <row r="677" ht="23.1" customHeight="1" spans="1:3">
      <c r="A677" s="220">
        <v>2100101</v>
      </c>
      <c r="B677" s="220" t="s">
        <v>76</v>
      </c>
      <c r="C677" s="258">
        <v>531</v>
      </c>
    </row>
    <row r="678" ht="23.1" customHeight="1" spans="1:3">
      <c r="A678" s="220">
        <v>2100102</v>
      </c>
      <c r="B678" s="220" t="s">
        <v>77</v>
      </c>
      <c r="C678" s="258">
        <v>0</v>
      </c>
    </row>
    <row r="679" ht="23.1" customHeight="1" spans="1:3">
      <c r="A679" s="220">
        <v>2100103</v>
      </c>
      <c r="B679" s="220" t="s">
        <v>78</v>
      </c>
      <c r="C679" s="258">
        <v>0</v>
      </c>
    </row>
    <row r="680" ht="23.1" customHeight="1" spans="1:3">
      <c r="A680" s="220">
        <v>2100199</v>
      </c>
      <c r="B680" s="220" t="s">
        <v>555</v>
      </c>
      <c r="C680" s="258">
        <v>46</v>
      </c>
    </row>
    <row r="681" ht="23.1" customHeight="1" spans="1:3">
      <c r="A681" s="218">
        <v>21002</v>
      </c>
      <c r="B681" s="218" t="s">
        <v>556</v>
      </c>
      <c r="C681" s="253">
        <f>SUM(C682:C695)</f>
        <v>3829</v>
      </c>
    </row>
    <row r="682" ht="23.1" customHeight="1" spans="1:3">
      <c r="A682" s="220">
        <v>2100201</v>
      </c>
      <c r="B682" s="220" t="s">
        <v>557</v>
      </c>
      <c r="C682" s="258">
        <v>2532</v>
      </c>
    </row>
    <row r="683" ht="23.1" customHeight="1" spans="1:3">
      <c r="A683" s="220">
        <v>2100202</v>
      </c>
      <c r="B683" s="220" t="s">
        <v>558</v>
      </c>
      <c r="C683" s="258">
        <v>1294</v>
      </c>
    </row>
    <row r="684" ht="23.1" customHeight="1" spans="1:3">
      <c r="A684" s="220">
        <v>2100203</v>
      </c>
      <c r="B684" s="220" t="s">
        <v>559</v>
      </c>
      <c r="C684" s="258"/>
    </row>
    <row r="685" ht="23.1" customHeight="1" spans="1:3">
      <c r="A685" s="220">
        <v>2100204</v>
      </c>
      <c r="B685" s="220" t="s">
        <v>560</v>
      </c>
      <c r="C685" s="258"/>
    </row>
    <row r="686" ht="23.1" customHeight="1" spans="1:3">
      <c r="A686" s="220">
        <v>2100205</v>
      </c>
      <c r="B686" s="220" t="s">
        <v>561</v>
      </c>
      <c r="C686" s="258"/>
    </row>
    <row r="687" ht="23.1" customHeight="1" spans="1:3">
      <c r="A687" s="220">
        <v>2100206</v>
      </c>
      <c r="B687" s="220" t="s">
        <v>562</v>
      </c>
      <c r="C687" s="258"/>
    </row>
    <row r="688" ht="23.1" customHeight="1" spans="1:3">
      <c r="A688" s="220">
        <v>2100207</v>
      </c>
      <c r="B688" s="220" t="s">
        <v>563</v>
      </c>
      <c r="C688" s="258"/>
    </row>
    <row r="689" ht="23.1" customHeight="1" spans="1:3">
      <c r="A689" s="220">
        <v>2100208</v>
      </c>
      <c r="B689" s="220" t="s">
        <v>564</v>
      </c>
      <c r="C689" s="258"/>
    </row>
    <row r="690" ht="23.1" customHeight="1" spans="1:3">
      <c r="A690" s="220">
        <v>2100209</v>
      </c>
      <c r="B690" s="220" t="s">
        <v>565</v>
      </c>
      <c r="C690" s="258"/>
    </row>
    <row r="691" ht="23.1" customHeight="1" spans="1:3">
      <c r="A691" s="220">
        <v>2100210</v>
      </c>
      <c r="B691" s="220" t="s">
        <v>566</v>
      </c>
      <c r="C691" s="258">
        <v>0</v>
      </c>
    </row>
    <row r="692" ht="23.1" customHeight="1" spans="1:3">
      <c r="A692" s="220">
        <v>2100211</v>
      </c>
      <c r="B692" s="220" t="s">
        <v>567</v>
      </c>
      <c r="C692" s="258">
        <v>0</v>
      </c>
    </row>
    <row r="693" ht="23.1" customHeight="1" spans="1:3">
      <c r="A693" s="220">
        <v>2100212</v>
      </c>
      <c r="B693" s="220" t="s">
        <v>568</v>
      </c>
      <c r="C693" s="258">
        <v>0</v>
      </c>
    </row>
    <row r="694" ht="23.1" customHeight="1" spans="1:3">
      <c r="A694" s="220">
        <v>2100213</v>
      </c>
      <c r="B694" s="220" t="s">
        <v>569</v>
      </c>
      <c r="C694" s="258"/>
    </row>
    <row r="695" ht="23.1" customHeight="1" spans="1:3">
      <c r="A695" s="220">
        <v>2100299</v>
      </c>
      <c r="B695" s="220" t="s">
        <v>570</v>
      </c>
      <c r="C695" s="258">
        <v>3</v>
      </c>
    </row>
    <row r="696" ht="23.1" customHeight="1" spans="1:3">
      <c r="A696" s="218">
        <v>21003</v>
      </c>
      <c r="B696" s="218" t="s">
        <v>571</v>
      </c>
      <c r="C696" s="253">
        <f>SUM(C697:C699)</f>
        <v>3403</v>
      </c>
    </row>
    <row r="697" ht="23.1" customHeight="1" spans="1:3">
      <c r="A697" s="220">
        <v>2100301</v>
      </c>
      <c r="B697" s="220" t="s">
        <v>572</v>
      </c>
      <c r="C697" s="258">
        <v>86</v>
      </c>
    </row>
    <row r="698" ht="23.1" customHeight="1" spans="1:3">
      <c r="A698" s="220">
        <v>2100302</v>
      </c>
      <c r="B698" s="220" t="s">
        <v>573</v>
      </c>
      <c r="C698" s="258">
        <v>2525</v>
      </c>
    </row>
    <row r="699" ht="23.1" customHeight="1" spans="1:3">
      <c r="A699" s="220">
        <v>2100399</v>
      </c>
      <c r="B699" s="220" t="s">
        <v>574</v>
      </c>
      <c r="C699" s="258">
        <v>792</v>
      </c>
    </row>
    <row r="700" ht="23.1" customHeight="1" spans="1:3">
      <c r="A700" s="218">
        <v>21004</v>
      </c>
      <c r="B700" s="218" t="s">
        <v>575</v>
      </c>
      <c r="C700" s="253">
        <f>SUM(C701:C711)</f>
        <v>9289</v>
      </c>
    </row>
    <row r="701" ht="23.1" customHeight="1" spans="1:3">
      <c r="A701" s="220">
        <v>2100401</v>
      </c>
      <c r="B701" s="220" t="s">
        <v>576</v>
      </c>
      <c r="C701" s="258">
        <v>556</v>
      </c>
    </row>
    <row r="702" ht="23.1" customHeight="1" spans="1:3">
      <c r="A702" s="220">
        <v>2100402</v>
      </c>
      <c r="B702" s="220" t="s">
        <v>577</v>
      </c>
      <c r="C702" s="258">
        <v>211</v>
      </c>
    </row>
    <row r="703" ht="23.1" customHeight="1" spans="1:3">
      <c r="A703" s="220">
        <v>2100403</v>
      </c>
      <c r="B703" s="220" t="s">
        <v>578</v>
      </c>
      <c r="C703" s="258">
        <v>653</v>
      </c>
    </row>
    <row r="704" ht="23.1" customHeight="1" spans="1:3">
      <c r="A704" s="220">
        <v>2100404</v>
      </c>
      <c r="B704" s="220" t="s">
        <v>579</v>
      </c>
      <c r="C704" s="258">
        <v>0</v>
      </c>
    </row>
    <row r="705" ht="23.1" customHeight="1" spans="1:3">
      <c r="A705" s="220">
        <v>2100405</v>
      </c>
      <c r="B705" s="220" t="s">
        <v>580</v>
      </c>
      <c r="C705" s="258">
        <v>0</v>
      </c>
    </row>
    <row r="706" ht="23.1" customHeight="1" spans="1:3">
      <c r="A706" s="220">
        <v>2100406</v>
      </c>
      <c r="B706" s="220" t="s">
        <v>581</v>
      </c>
      <c r="C706" s="258">
        <v>0</v>
      </c>
    </row>
    <row r="707" ht="23.1" customHeight="1" spans="1:3">
      <c r="A707" s="220">
        <v>2100407</v>
      </c>
      <c r="B707" s="220" t="s">
        <v>582</v>
      </c>
      <c r="C707" s="258">
        <v>225</v>
      </c>
    </row>
    <row r="708" ht="23.1" customHeight="1" spans="1:3">
      <c r="A708" s="220">
        <v>2100408</v>
      </c>
      <c r="B708" s="220" t="s">
        <v>583</v>
      </c>
      <c r="C708" s="258">
        <v>1352</v>
      </c>
    </row>
    <row r="709" ht="23.1" customHeight="1" spans="1:3">
      <c r="A709" s="220">
        <v>2100409</v>
      </c>
      <c r="B709" s="220" t="s">
        <v>584</v>
      </c>
      <c r="C709" s="258">
        <v>9</v>
      </c>
    </row>
    <row r="710" ht="23.1" customHeight="1" spans="1:3">
      <c r="A710" s="220">
        <v>2100410</v>
      </c>
      <c r="B710" s="220" t="s">
        <v>585</v>
      </c>
      <c r="C710" s="258">
        <v>6266</v>
      </c>
    </row>
    <row r="711" ht="23.1" customHeight="1" spans="1:3">
      <c r="A711" s="220">
        <v>2100499</v>
      </c>
      <c r="B711" s="220" t="s">
        <v>586</v>
      </c>
      <c r="C711" s="258">
        <v>17</v>
      </c>
    </row>
    <row r="712" ht="23.1" customHeight="1" spans="1:3">
      <c r="A712" s="218">
        <v>21006</v>
      </c>
      <c r="B712" s="218" t="s">
        <v>587</v>
      </c>
      <c r="C712" s="253">
        <f>SUM(C713:C714)</f>
        <v>121</v>
      </c>
    </row>
    <row r="713" ht="23.1" customHeight="1" spans="1:3">
      <c r="A713" s="220">
        <v>2100601</v>
      </c>
      <c r="B713" s="220" t="s">
        <v>588</v>
      </c>
      <c r="C713" s="258">
        <v>120</v>
      </c>
    </row>
    <row r="714" ht="23.1" customHeight="1" spans="1:3">
      <c r="A714" s="220">
        <v>2100699</v>
      </c>
      <c r="B714" s="220" t="s">
        <v>589</v>
      </c>
      <c r="C714" s="258">
        <v>1</v>
      </c>
    </row>
    <row r="715" ht="23.1" customHeight="1" spans="1:3">
      <c r="A715" s="218">
        <v>21007</v>
      </c>
      <c r="B715" s="218" t="s">
        <v>590</v>
      </c>
      <c r="C715" s="253">
        <f>SUM(C716:C718)</f>
        <v>1037</v>
      </c>
    </row>
    <row r="716" ht="23.1" customHeight="1" spans="1:3">
      <c r="A716" s="220">
        <v>2100716</v>
      </c>
      <c r="B716" s="220" t="s">
        <v>591</v>
      </c>
      <c r="C716" s="258">
        <v>634</v>
      </c>
    </row>
    <row r="717" ht="23.1" customHeight="1" spans="1:3">
      <c r="A717" s="220">
        <v>2100717</v>
      </c>
      <c r="B717" s="220" t="s">
        <v>592</v>
      </c>
      <c r="C717" s="258">
        <v>346</v>
      </c>
    </row>
    <row r="718" ht="23.1" customHeight="1" spans="1:3">
      <c r="A718" s="220">
        <v>2100799</v>
      </c>
      <c r="B718" s="220" t="s">
        <v>593</v>
      </c>
      <c r="C718" s="258">
        <v>57</v>
      </c>
    </row>
    <row r="719" ht="23.1" customHeight="1" spans="1:3">
      <c r="A719" s="218">
        <v>21011</v>
      </c>
      <c r="B719" s="218" t="s">
        <v>594</v>
      </c>
      <c r="C719" s="253">
        <f>SUM(C720:C723)</f>
        <v>109</v>
      </c>
    </row>
    <row r="720" ht="23.1" customHeight="1" spans="1:3">
      <c r="A720" s="220">
        <v>2101101</v>
      </c>
      <c r="B720" s="220" t="s">
        <v>595</v>
      </c>
      <c r="C720" s="258">
        <v>109</v>
      </c>
    </row>
    <row r="721" ht="23.1" customHeight="1" spans="1:3">
      <c r="A721" s="220">
        <v>2101102</v>
      </c>
      <c r="B721" s="220" t="s">
        <v>596</v>
      </c>
      <c r="C721" s="258">
        <v>0</v>
      </c>
    </row>
    <row r="722" ht="23.1" customHeight="1" spans="1:3">
      <c r="A722" s="220">
        <v>2101103</v>
      </c>
      <c r="B722" s="220" t="s">
        <v>597</v>
      </c>
      <c r="C722" s="258">
        <v>0</v>
      </c>
    </row>
    <row r="723" ht="23.1" customHeight="1" spans="1:3">
      <c r="A723" s="220">
        <v>2101199</v>
      </c>
      <c r="B723" s="220" t="s">
        <v>598</v>
      </c>
      <c r="C723" s="258">
        <v>0</v>
      </c>
    </row>
    <row r="724" ht="23.1" customHeight="1" spans="1:3">
      <c r="A724" s="218">
        <v>21012</v>
      </c>
      <c r="B724" s="218" t="s">
        <v>599</v>
      </c>
      <c r="C724" s="253">
        <f>SUM(C725:C727)</f>
        <v>2423</v>
      </c>
    </row>
    <row r="725" ht="23.1" customHeight="1" spans="1:3">
      <c r="A725" s="220">
        <v>2101201</v>
      </c>
      <c r="B725" s="220" t="s">
        <v>600</v>
      </c>
      <c r="C725" s="258">
        <v>2150</v>
      </c>
    </row>
    <row r="726" ht="23.1" customHeight="1" spans="1:3">
      <c r="A726" s="220">
        <v>2101202</v>
      </c>
      <c r="B726" s="220" t="s">
        <v>601</v>
      </c>
      <c r="C726" s="258">
        <v>273</v>
      </c>
    </row>
    <row r="727" ht="23.1" customHeight="1" spans="1:3">
      <c r="A727" s="220">
        <v>2101299</v>
      </c>
      <c r="B727" s="220" t="s">
        <v>602</v>
      </c>
      <c r="C727" s="258"/>
    </row>
    <row r="728" ht="23.1" customHeight="1" spans="1:3">
      <c r="A728" s="218">
        <v>21013</v>
      </c>
      <c r="B728" s="218" t="s">
        <v>603</v>
      </c>
      <c r="C728" s="253">
        <f>SUM(C729:C731)</f>
        <v>396</v>
      </c>
    </row>
    <row r="729" ht="23.1" customHeight="1" spans="1:3">
      <c r="A729" s="220">
        <v>2101301</v>
      </c>
      <c r="B729" s="220" t="s">
        <v>604</v>
      </c>
      <c r="C729" s="258">
        <v>385</v>
      </c>
    </row>
    <row r="730" ht="23.1" customHeight="1" spans="1:3">
      <c r="A730" s="220">
        <v>2101302</v>
      </c>
      <c r="B730" s="220" t="s">
        <v>605</v>
      </c>
      <c r="C730" s="258">
        <v>0</v>
      </c>
    </row>
    <row r="731" ht="23.1" customHeight="1" spans="1:3">
      <c r="A731" s="220">
        <v>2101399</v>
      </c>
      <c r="B731" s="220" t="s">
        <v>606</v>
      </c>
      <c r="C731" s="258">
        <v>11</v>
      </c>
    </row>
    <row r="732" ht="23.1" customHeight="1" spans="1:3">
      <c r="A732" s="218">
        <v>21014</v>
      </c>
      <c r="B732" s="218" t="s">
        <v>607</v>
      </c>
      <c r="C732" s="253">
        <f>SUM(C733:C734)</f>
        <v>67</v>
      </c>
    </row>
    <row r="733" ht="23.1" customHeight="1" spans="1:3">
      <c r="A733" s="220">
        <v>2101401</v>
      </c>
      <c r="B733" s="220" t="s">
        <v>608</v>
      </c>
      <c r="C733" s="258">
        <v>67</v>
      </c>
    </row>
    <row r="734" ht="23.1" customHeight="1" spans="1:3">
      <c r="A734" s="220">
        <v>2101499</v>
      </c>
      <c r="B734" s="220" t="s">
        <v>609</v>
      </c>
      <c r="C734" s="258">
        <v>0</v>
      </c>
    </row>
    <row r="735" ht="23.1" customHeight="1" spans="1:3">
      <c r="A735" s="218">
        <v>21015</v>
      </c>
      <c r="B735" s="218" t="s">
        <v>610</v>
      </c>
      <c r="C735" s="253">
        <f>SUM(C736:C743)</f>
        <v>617</v>
      </c>
    </row>
    <row r="736" ht="23.1" customHeight="1" spans="1:3">
      <c r="A736" s="220">
        <v>2101501</v>
      </c>
      <c r="B736" s="220" t="s">
        <v>76</v>
      </c>
      <c r="C736" s="258">
        <v>106</v>
      </c>
    </row>
    <row r="737" ht="23.1" customHeight="1" spans="1:3">
      <c r="A737" s="220">
        <v>2101502</v>
      </c>
      <c r="B737" s="220" t="s">
        <v>77</v>
      </c>
      <c r="C737" s="258">
        <v>0</v>
      </c>
    </row>
    <row r="738" ht="23.1" customHeight="1" spans="1:3">
      <c r="A738" s="220">
        <v>2101503</v>
      </c>
      <c r="B738" s="220" t="s">
        <v>78</v>
      </c>
      <c r="C738" s="258">
        <v>0</v>
      </c>
    </row>
    <row r="739" ht="23.1" customHeight="1" spans="1:3">
      <c r="A739" s="220">
        <v>2101504</v>
      </c>
      <c r="B739" s="220" t="s">
        <v>117</v>
      </c>
      <c r="C739" s="258">
        <v>0</v>
      </c>
    </row>
    <row r="740" ht="23.1" customHeight="1" spans="1:3">
      <c r="A740" s="220">
        <v>2101505</v>
      </c>
      <c r="B740" s="220" t="s">
        <v>611</v>
      </c>
      <c r="C740" s="258">
        <v>116</v>
      </c>
    </row>
    <row r="741" ht="23.1" customHeight="1" spans="1:3">
      <c r="A741" s="220">
        <v>2101506</v>
      </c>
      <c r="B741" s="220" t="s">
        <v>612</v>
      </c>
      <c r="C741" s="258">
        <v>395</v>
      </c>
    </row>
    <row r="742" ht="23.1" customHeight="1" spans="1:3">
      <c r="A742" s="220">
        <v>2101550</v>
      </c>
      <c r="B742" s="220" t="s">
        <v>85</v>
      </c>
      <c r="C742" s="258">
        <v>0</v>
      </c>
    </row>
    <row r="743" ht="23.1" customHeight="1" spans="1:3">
      <c r="A743" s="220">
        <v>2101599</v>
      </c>
      <c r="B743" s="220" t="s">
        <v>613</v>
      </c>
      <c r="C743" s="258"/>
    </row>
    <row r="744" ht="23.1" customHeight="1" spans="1:3">
      <c r="A744" s="218">
        <v>21016</v>
      </c>
      <c r="B744" s="218" t="s">
        <v>614</v>
      </c>
      <c r="C744" s="253">
        <f>C745</f>
        <v>1885</v>
      </c>
    </row>
    <row r="745" ht="23.1" customHeight="1" spans="1:3">
      <c r="A745" s="220">
        <v>2101601</v>
      </c>
      <c r="B745" s="220" t="s">
        <v>615</v>
      </c>
      <c r="C745" s="258">
        <v>1885</v>
      </c>
    </row>
    <row r="746" ht="23.1" customHeight="1" spans="1:3">
      <c r="A746" s="218">
        <v>21099</v>
      </c>
      <c r="B746" s="218" t="s">
        <v>616</v>
      </c>
      <c r="C746" s="253">
        <f>C747</f>
        <v>2</v>
      </c>
    </row>
    <row r="747" ht="23.1" customHeight="1" spans="1:3">
      <c r="A747" s="220">
        <v>2109999</v>
      </c>
      <c r="B747" s="220" t="s">
        <v>617</v>
      </c>
      <c r="C747" s="258">
        <v>2</v>
      </c>
    </row>
    <row r="748" ht="23.1" customHeight="1" spans="1:3">
      <c r="A748" s="218">
        <v>211</v>
      </c>
      <c r="B748" s="218" t="s">
        <v>618</v>
      </c>
      <c r="C748" s="253">
        <f>SUM(C749,C759,C763,C772,C779,C786,C792,C795,C798,C800,C802,C808,C810,C812,C823)</f>
        <v>10161</v>
      </c>
    </row>
    <row r="749" ht="23.1" customHeight="1" spans="1:3">
      <c r="A749" s="218">
        <v>21101</v>
      </c>
      <c r="B749" s="218" t="s">
        <v>619</v>
      </c>
      <c r="C749" s="253">
        <f>SUM(C750:C758)</f>
        <v>384</v>
      </c>
    </row>
    <row r="750" ht="23.1" customHeight="1" spans="1:3">
      <c r="A750" s="220">
        <v>2110101</v>
      </c>
      <c r="B750" s="220" t="s">
        <v>76</v>
      </c>
      <c r="C750" s="258">
        <v>358</v>
      </c>
    </row>
    <row r="751" ht="23.1" customHeight="1" spans="1:3">
      <c r="A751" s="220">
        <v>2110102</v>
      </c>
      <c r="B751" s="220" t="s">
        <v>77</v>
      </c>
      <c r="C751" s="258">
        <v>0</v>
      </c>
    </row>
    <row r="752" ht="23.1" customHeight="1" spans="1:3">
      <c r="A752" s="220">
        <v>2110103</v>
      </c>
      <c r="B752" s="220" t="s">
        <v>78</v>
      </c>
      <c r="C752" s="258">
        <v>0</v>
      </c>
    </row>
    <row r="753" ht="23.1" customHeight="1" spans="1:3">
      <c r="A753" s="220">
        <v>2110104</v>
      </c>
      <c r="B753" s="220" t="s">
        <v>620</v>
      </c>
      <c r="C753" s="258">
        <v>26</v>
      </c>
    </row>
    <row r="754" ht="23.1" customHeight="1" spans="1:3">
      <c r="A754" s="220">
        <v>2110105</v>
      </c>
      <c r="B754" s="220" t="s">
        <v>621</v>
      </c>
      <c r="C754" s="258">
        <v>0</v>
      </c>
    </row>
    <row r="755" ht="23.1" customHeight="1" spans="1:3">
      <c r="A755" s="220">
        <v>2110106</v>
      </c>
      <c r="B755" s="220" t="s">
        <v>622</v>
      </c>
      <c r="C755" s="258">
        <v>0</v>
      </c>
    </row>
    <row r="756" ht="23.1" customHeight="1" spans="1:3">
      <c r="A756" s="220">
        <v>2110107</v>
      </c>
      <c r="B756" s="220" t="s">
        <v>623</v>
      </c>
      <c r="C756" s="258">
        <v>0</v>
      </c>
    </row>
    <row r="757" ht="23.1" customHeight="1" spans="1:3">
      <c r="A757" s="220">
        <v>2110108</v>
      </c>
      <c r="B757" s="220" t="s">
        <v>624</v>
      </c>
      <c r="C757" s="258">
        <v>0</v>
      </c>
    </row>
    <row r="758" ht="23.1" customHeight="1" spans="1:3">
      <c r="A758" s="220">
        <v>2110199</v>
      </c>
      <c r="B758" s="220" t="s">
        <v>625</v>
      </c>
      <c r="C758" s="258">
        <v>0</v>
      </c>
    </row>
    <row r="759" ht="23.1" customHeight="1" spans="1:3">
      <c r="A759" s="218">
        <v>21102</v>
      </c>
      <c r="B759" s="218" t="s">
        <v>626</v>
      </c>
      <c r="C759" s="253">
        <f>SUM(C760:C762)</f>
        <v>0</v>
      </c>
    </row>
    <row r="760" ht="23.1" customHeight="1" spans="1:3">
      <c r="A760" s="220">
        <v>2110203</v>
      </c>
      <c r="B760" s="220" t="s">
        <v>627</v>
      </c>
      <c r="C760" s="258">
        <v>0</v>
      </c>
    </row>
    <row r="761" ht="23.1" customHeight="1" spans="1:3">
      <c r="A761" s="220">
        <v>2110204</v>
      </c>
      <c r="B761" s="220" t="s">
        <v>628</v>
      </c>
      <c r="C761" s="258">
        <v>0</v>
      </c>
    </row>
    <row r="762" ht="23.1" customHeight="1" spans="1:3">
      <c r="A762" s="220">
        <v>2110299</v>
      </c>
      <c r="B762" s="220" t="s">
        <v>629</v>
      </c>
      <c r="C762" s="258">
        <v>0</v>
      </c>
    </row>
    <row r="763" ht="23.1" customHeight="1" spans="1:3">
      <c r="A763" s="218">
        <v>21103</v>
      </c>
      <c r="B763" s="218" t="s">
        <v>630</v>
      </c>
      <c r="C763" s="253">
        <f>SUM(C764:C771)</f>
        <v>7494</v>
      </c>
    </row>
    <row r="764" ht="23.1" customHeight="1" spans="1:3">
      <c r="A764" s="220">
        <v>2110301</v>
      </c>
      <c r="B764" s="220" t="s">
        <v>631</v>
      </c>
      <c r="C764" s="258">
        <v>5154</v>
      </c>
    </row>
    <row r="765" ht="23.1" customHeight="1" spans="1:3">
      <c r="A765" s="220">
        <v>2110302</v>
      </c>
      <c r="B765" s="220" t="s">
        <v>632</v>
      </c>
      <c r="C765" s="258">
        <v>1713</v>
      </c>
    </row>
    <row r="766" ht="23.1" customHeight="1" spans="1:3">
      <c r="A766" s="220">
        <v>2110303</v>
      </c>
      <c r="B766" s="220" t="s">
        <v>633</v>
      </c>
      <c r="C766" s="258">
        <v>0</v>
      </c>
    </row>
    <row r="767" ht="23.1" customHeight="1" spans="1:3">
      <c r="A767" s="220">
        <v>2110304</v>
      </c>
      <c r="B767" s="220" t="s">
        <v>634</v>
      </c>
      <c r="C767" s="258">
        <v>427</v>
      </c>
    </row>
    <row r="768" ht="23.1" customHeight="1" spans="1:3">
      <c r="A768" s="220">
        <v>2110305</v>
      </c>
      <c r="B768" s="220" t="s">
        <v>635</v>
      </c>
      <c r="C768" s="258">
        <v>0</v>
      </c>
    </row>
    <row r="769" ht="23.1" customHeight="1" spans="1:3">
      <c r="A769" s="220">
        <v>2110306</v>
      </c>
      <c r="B769" s="220" t="s">
        <v>636</v>
      </c>
      <c r="C769" s="258">
        <v>0</v>
      </c>
    </row>
    <row r="770" ht="23.1" customHeight="1" spans="1:3">
      <c r="A770" s="220">
        <v>2110307</v>
      </c>
      <c r="B770" s="220" t="s">
        <v>637</v>
      </c>
      <c r="C770" s="258">
        <v>0</v>
      </c>
    </row>
    <row r="771" ht="23.1" customHeight="1" spans="1:3">
      <c r="A771" s="220">
        <v>2110399</v>
      </c>
      <c r="B771" s="220" t="s">
        <v>638</v>
      </c>
      <c r="C771" s="258">
        <v>200</v>
      </c>
    </row>
    <row r="772" ht="23.1" customHeight="1" spans="1:3">
      <c r="A772" s="218">
        <v>21104</v>
      </c>
      <c r="B772" s="218" t="s">
        <v>639</v>
      </c>
      <c r="C772" s="253">
        <f>SUM(C773:C778)</f>
        <v>470</v>
      </c>
    </row>
    <row r="773" ht="23.1" customHeight="1" spans="1:3">
      <c r="A773" s="220">
        <v>2110401</v>
      </c>
      <c r="B773" s="220" t="s">
        <v>640</v>
      </c>
      <c r="C773" s="258">
        <v>0</v>
      </c>
    </row>
    <row r="774" ht="23.1" customHeight="1" spans="1:3">
      <c r="A774" s="220">
        <v>2110402</v>
      </c>
      <c r="B774" s="220" t="s">
        <v>641</v>
      </c>
      <c r="C774" s="258">
        <v>470</v>
      </c>
    </row>
    <row r="775" ht="23.1" customHeight="1" spans="1:3">
      <c r="A775" s="220">
        <v>2110404</v>
      </c>
      <c r="B775" s="220" t="s">
        <v>642</v>
      </c>
      <c r="C775" s="258">
        <v>0</v>
      </c>
    </row>
    <row r="776" ht="23.1" customHeight="1" spans="1:3">
      <c r="A776" s="220">
        <v>2110405</v>
      </c>
      <c r="B776" s="220" t="s">
        <v>643</v>
      </c>
      <c r="C776" s="258">
        <v>0</v>
      </c>
    </row>
    <row r="777" ht="23.1" customHeight="1" spans="1:3">
      <c r="A777" s="220">
        <v>2110406</v>
      </c>
      <c r="B777" s="220" t="s">
        <v>644</v>
      </c>
      <c r="C777" s="258"/>
    </row>
    <row r="778" ht="23.1" customHeight="1" spans="1:3">
      <c r="A778" s="220">
        <v>2110499</v>
      </c>
      <c r="B778" s="220" t="s">
        <v>645</v>
      </c>
      <c r="C778" s="258"/>
    </row>
    <row r="779" ht="23.1" customHeight="1" spans="1:3">
      <c r="A779" s="218">
        <v>21105</v>
      </c>
      <c r="B779" s="218" t="s">
        <v>646</v>
      </c>
      <c r="C779" s="253">
        <f>SUM(C780:C785)</f>
        <v>272</v>
      </c>
    </row>
    <row r="780" ht="23.1" customHeight="1" spans="1:3">
      <c r="A780" s="220">
        <v>2110501</v>
      </c>
      <c r="B780" s="220" t="s">
        <v>647</v>
      </c>
      <c r="C780" s="258">
        <v>272</v>
      </c>
    </row>
    <row r="781" ht="23.1" customHeight="1" spans="1:3">
      <c r="A781" s="220">
        <v>2110502</v>
      </c>
      <c r="B781" s="220" t="s">
        <v>648</v>
      </c>
      <c r="C781" s="258"/>
    </row>
    <row r="782" ht="23.1" customHeight="1" spans="1:3">
      <c r="A782" s="220">
        <v>2110503</v>
      </c>
      <c r="B782" s="220" t="s">
        <v>649</v>
      </c>
      <c r="C782" s="258"/>
    </row>
    <row r="783" ht="23.1" customHeight="1" spans="1:3">
      <c r="A783" s="220">
        <v>2110506</v>
      </c>
      <c r="B783" s="220" t="s">
        <v>650</v>
      </c>
      <c r="C783" s="258"/>
    </row>
    <row r="784" ht="23.1" customHeight="1" spans="1:3">
      <c r="A784" s="220">
        <v>2110507</v>
      </c>
      <c r="B784" s="220" t="s">
        <v>651</v>
      </c>
      <c r="C784" s="258"/>
    </row>
    <row r="785" ht="23.1" customHeight="1" spans="1:3">
      <c r="A785" s="220">
        <v>2110599</v>
      </c>
      <c r="B785" s="220" t="s">
        <v>652</v>
      </c>
      <c r="C785" s="258">
        <v>0</v>
      </c>
    </row>
    <row r="786" ht="23.1" customHeight="1" spans="1:3">
      <c r="A786" s="218">
        <v>21106</v>
      </c>
      <c r="B786" s="218" t="s">
        <v>653</v>
      </c>
      <c r="C786" s="253">
        <f>SUM(C787:C791)</f>
        <v>1185</v>
      </c>
    </row>
    <row r="787" ht="23.1" customHeight="1" spans="1:3">
      <c r="A787" s="220">
        <v>2110602</v>
      </c>
      <c r="B787" s="220" t="s">
        <v>654</v>
      </c>
      <c r="C787" s="258">
        <v>1185</v>
      </c>
    </row>
    <row r="788" ht="23.1" customHeight="1" spans="1:3">
      <c r="A788" s="220">
        <v>2110603</v>
      </c>
      <c r="B788" s="220" t="s">
        <v>655</v>
      </c>
      <c r="C788" s="258"/>
    </row>
    <row r="789" ht="23.1" customHeight="1" spans="1:3">
      <c r="A789" s="220">
        <v>2110604</v>
      </c>
      <c r="B789" s="220" t="s">
        <v>656</v>
      </c>
      <c r="C789" s="258"/>
    </row>
    <row r="790" ht="23.1" customHeight="1" spans="1:3">
      <c r="A790" s="220">
        <v>2110605</v>
      </c>
      <c r="B790" s="220" t="s">
        <v>657</v>
      </c>
      <c r="C790" s="258"/>
    </row>
    <row r="791" ht="23.1" customHeight="1" spans="1:3">
      <c r="A791" s="220">
        <v>2110699</v>
      </c>
      <c r="B791" s="220" t="s">
        <v>658</v>
      </c>
      <c r="C791" s="258"/>
    </row>
    <row r="792" ht="23.1" customHeight="1" spans="1:3">
      <c r="A792" s="218">
        <v>21107</v>
      </c>
      <c r="B792" s="218" t="s">
        <v>659</v>
      </c>
      <c r="C792" s="253">
        <f>SUM(C793:C794)</f>
        <v>0</v>
      </c>
    </row>
    <row r="793" ht="23.1" customHeight="1" spans="1:3">
      <c r="A793" s="220">
        <v>2110704</v>
      </c>
      <c r="B793" s="220" t="s">
        <v>660</v>
      </c>
      <c r="C793" s="258">
        <v>0</v>
      </c>
    </row>
    <row r="794" ht="23.1" customHeight="1" spans="1:3">
      <c r="A794" s="220">
        <v>2110799</v>
      </c>
      <c r="B794" s="220" t="s">
        <v>661</v>
      </c>
      <c r="C794" s="258">
        <v>0</v>
      </c>
    </row>
    <row r="795" ht="23.1" customHeight="1" spans="1:3">
      <c r="A795" s="218">
        <v>21108</v>
      </c>
      <c r="B795" s="218" t="s">
        <v>662</v>
      </c>
      <c r="C795" s="253">
        <f>SUM(C796:C797)</f>
        <v>0</v>
      </c>
    </row>
    <row r="796" ht="23.1" customHeight="1" spans="1:3">
      <c r="A796" s="220">
        <v>2110804</v>
      </c>
      <c r="B796" s="220" t="s">
        <v>663</v>
      </c>
      <c r="C796" s="258">
        <v>0</v>
      </c>
    </row>
    <row r="797" ht="23.1" customHeight="1" spans="1:3">
      <c r="A797" s="220">
        <v>2110899</v>
      </c>
      <c r="B797" s="220" t="s">
        <v>664</v>
      </c>
      <c r="C797" s="258">
        <v>0</v>
      </c>
    </row>
    <row r="798" ht="23.1" customHeight="1" spans="1:3">
      <c r="A798" s="218">
        <v>21109</v>
      </c>
      <c r="B798" s="218" t="s">
        <v>665</v>
      </c>
      <c r="C798" s="253">
        <f>C799</f>
        <v>0</v>
      </c>
    </row>
    <row r="799" ht="23.1" customHeight="1" spans="1:3">
      <c r="A799" s="220">
        <v>2110901</v>
      </c>
      <c r="B799" s="220" t="s">
        <v>666</v>
      </c>
      <c r="C799" s="258">
        <v>0</v>
      </c>
    </row>
    <row r="800" ht="23.1" customHeight="1" spans="1:3">
      <c r="A800" s="218">
        <v>21110</v>
      </c>
      <c r="B800" s="218" t="s">
        <v>667</v>
      </c>
      <c r="C800" s="253">
        <f>C801</f>
        <v>245</v>
      </c>
    </row>
    <row r="801" ht="23.1" customHeight="1" spans="1:3">
      <c r="A801" s="220">
        <v>2111001</v>
      </c>
      <c r="B801" s="220" t="s">
        <v>668</v>
      </c>
      <c r="C801" s="258">
        <v>245</v>
      </c>
    </row>
    <row r="802" ht="23.1" customHeight="1" spans="1:3">
      <c r="A802" s="218">
        <v>21111</v>
      </c>
      <c r="B802" s="218" t="s">
        <v>669</v>
      </c>
      <c r="C802" s="253">
        <f>SUM(C803:C807)</f>
        <v>0</v>
      </c>
    </row>
    <row r="803" ht="23.1" customHeight="1" spans="1:3">
      <c r="A803" s="220">
        <v>2111101</v>
      </c>
      <c r="B803" s="220" t="s">
        <v>670</v>
      </c>
      <c r="C803" s="258">
        <v>0</v>
      </c>
    </row>
    <row r="804" ht="23.1" customHeight="1" spans="1:3">
      <c r="A804" s="220">
        <v>2111102</v>
      </c>
      <c r="B804" s="220" t="s">
        <v>671</v>
      </c>
      <c r="C804" s="258">
        <v>0</v>
      </c>
    </row>
    <row r="805" ht="23.1" customHeight="1" spans="1:3">
      <c r="A805" s="220">
        <v>2111103</v>
      </c>
      <c r="B805" s="220" t="s">
        <v>672</v>
      </c>
      <c r="C805" s="258">
        <v>0</v>
      </c>
    </row>
    <row r="806" ht="23.1" customHeight="1" spans="1:3">
      <c r="A806" s="220">
        <v>2111104</v>
      </c>
      <c r="B806" s="220" t="s">
        <v>673</v>
      </c>
      <c r="C806" s="258">
        <v>0</v>
      </c>
    </row>
    <row r="807" ht="23.1" customHeight="1" spans="1:3">
      <c r="A807" s="220">
        <v>2111199</v>
      </c>
      <c r="B807" s="220" t="s">
        <v>674</v>
      </c>
      <c r="C807" s="258">
        <v>0</v>
      </c>
    </row>
    <row r="808" ht="23.1" customHeight="1" spans="1:3">
      <c r="A808" s="218">
        <v>21112</v>
      </c>
      <c r="B808" s="218" t="s">
        <v>675</v>
      </c>
      <c r="C808" s="253">
        <f>C809</f>
        <v>0</v>
      </c>
    </row>
    <row r="809" ht="23.1" customHeight="1" spans="1:3">
      <c r="A809" s="220">
        <v>2111201</v>
      </c>
      <c r="B809" s="220" t="s">
        <v>676</v>
      </c>
      <c r="C809" s="258">
        <v>0</v>
      </c>
    </row>
    <row r="810" ht="23.1" customHeight="1" spans="1:3">
      <c r="A810" s="218">
        <v>21113</v>
      </c>
      <c r="B810" s="218" t="s">
        <v>677</v>
      </c>
      <c r="C810" s="253">
        <f>C811</f>
        <v>0</v>
      </c>
    </row>
    <row r="811" ht="23.1" customHeight="1" spans="1:3">
      <c r="A811" s="220">
        <v>2111301</v>
      </c>
      <c r="B811" s="220" t="s">
        <v>678</v>
      </c>
      <c r="C811" s="258">
        <v>0</v>
      </c>
    </row>
    <row r="812" ht="23.1" customHeight="1" spans="1:3">
      <c r="A812" s="218">
        <v>21114</v>
      </c>
      <c r="B812" s="218" t="s">
        <v>679</v>
      </c>
      <c r="C812" s="253">
        <f>SUM(C813:C822)</f>
        <v>0</v>
      </c>
    </row>
    <row r="813" ht="23.1" customHeight="1" spans="1:3">
      <c r="A813" s="220">
        <v>2111401</v>
      </c>
      <c r="B813" s="220" t="s">
        <v>76</v>
      </c>
      <c r="C813" s="258">
        <v>0</v>
      </c>
    </row>
    <row r="814" ht="23.1" customHeight="1" spans="1:3">
      <c r="A814" s="220">
        <v>2111402</v>
      </c>
      <c r="B814" s="220" t="s">
        <v>77</v>
      </c>
      <c r="C814" s="258">
        <v>0</v>
      </c>
    </row>
    <row r="815" ht="23.1" customHeight="1" spans="1:3">
      <c r="A815" s="220">
        <v>2111403</v>
      </c>
      <c r="B815" s="220" t="s">
        <v>78</v>
      </c>
      <c r="C815" s="258">
        <v>0</v>
      </c>
    </row>
    <row r="816" ht="23.1" customHeight="1" spans="1:3">
      <c r="A816" s="220">
        <v>2111406</v>
      </c>
      <c r="B816" s="220" t="s">
        <v>680</v>
      </c>
      <c r="C816" s="258">
        <v>0</v>
      </c>
    </row>
    <row r="817" ht="23.1" customHeight="1" spans="1:3">
      <c r="A817" s="220">
        <v>2111407</v>
      </c>
      <c r="B817" s="220" t="s">
        <v>681</v>
      </c>
      <c r="C817" s="258">
        <v>0</v>
      </c>
    </row>
    <row r="818" ht="23.1" customHeight="1" spans="1:3">
      <c r="A818" s="220">
        <v>2111408</v>
      </c>
      <c r="B818" s="220" t="s">
        <v>682</v>
      </c>
      <c r="C818" s="258">
        <v>0</v>
      </c>
    </row>
    <row r="819" ht="23.1" customHeight="1" spans="1:3">
      <c r="A819" s="220">
        <v>2111411</v>
      </c>
      <c r="B819" s="220" t="s">
        <v>117</v>
      </c>
      <c r="C819" s="258">
        <v>0</v>
      </c>
    </row>
    <row r="820" ht="23.1" customHeight="1" spans="1:3">
      <c r="A820" s="220">
        <v>2111413</v>
      </c>
      <c r="B820" s="220" t="s">
        <v>683</v>
      </c>
      <c r="C820" s="258">
        <v>0</v>
      </c>
    </row>
    <row r="821" ht="23.1" customHeight="1" spans="1:3">
      <c r="A821" s="220">
        <v>2111450</v>
      </c>
      <c r="B821" s="220" t="s">
        <v>85</v>
      </c>
      <c r="C821" s="258">
        <v>0</v>
      </c>
    </row>
    <row r="822" ht="23.1" customHeight="1" spans="1:3">
      <c r="A822" s="220">
        <v>2111499</v>
      </c>
      <c r="B822" s="220" t="s">
        <v>684</v>
      </c>
      <c r="C822" s="258">
        <v>0</v>
      </c>
    </row>
    <row r="823" ht="23.1" customHeight="1" spans="1:3">
      <c r="A823" s="218">
        <v>21199</v>
      </c>
      <c r="B823" s="218" t="s">
        <v>685</v>
      </c>
      <c r="C823" s="253">
        <f>C824</f>
        <v>111</v>
      </c>
    </row>
    <row r="824" ht="23.1" customHeight="1" spans="1:3">
      <c r="A824" s="220">
        <v>2119999</v>
      </c>
      <c r="B824" s="220" t="s">
        <v>686</v>
      </c>
      <c r="C824" s="258">
        <v>111</v>
      </c>
    </row>
    <row r="825" ht="23.1" customHeight="1" spans="1:3">
      <c r="A825" s="218">
        <v>212</v>
      </c>
      <c r="B825" s="218" t="s">
        <v>687</v>
      </c>
      <c r="C825" s="253">
        <f>SUM(C826,C837,C839,C842,C844,C846)</f>
        <v>9529</v>
      </c>
    </row>
    <row r="826" ht="23.1" customHeight="1" spans="1:3">
      <c r="A826" s="218">
        <v>21201</v>
      </c>
      <c r="B826" s="218" t="s">
        <v>688</v>
      </c>
      <c r="C826" s="253">
        <f>SUM(C827:C836)</f>
        <v>1118</v>
      </c>
    </row>
    <row r="827" ht="23.1" customHeight="1" spans="1:3">
      <c r="A827" s="220">
        <v>2120101</v>
      </c>
      <c r="B827" s="220" t="s">
        <v>76</v>
      </c>
      <c r="C827" s="258">
        <v>139</v>
      </c>
    </row>
    <row r="828" ht="23.1" customHeight="1" spans="1:3">
      <c r="A828" s="220">
        <v>2120102</v>
      </c>
      <c r="B828" s="220" t="s">
        <v>77</v>
      </c>
      <c r="C828" s="258">
        <v>0</v>
      </c>
    </row>
    <row r="829" ht="23.1" customHeight="1" spans="1:3">
      <c r="A829" s="220">
        <v>2120103</v>
      </c>
      <c r="B829" s="220" t="s">
        <v>78</v>
      </c>
      <c r="C829" s="258">
        <v>580</v>
      </c>
    </row>
    <row r="830" ht="23.1" customHeight="1" spans="1:3">
      <c r="A830" s="220">
        <v>2120104</v>
      </c>
      <c r="B830" s="220" t="s">
        <v>689</v>
      </c>
      <c r="C830" s="258">
        <v>201</v>
      </c>
    </row>
    <row r="831" ht="23.1" customHeight="1" spans="1:3">
      <c r="A831" s="220">
        <v>2120105</v>
      </c>
      <c r="B831" s="220" t="s">
        <v>690</v>
      </c>
      <c r="C831" s="258">
        <v>0</v>
      </c>
    </row>
    <row r="832" ht="23.1" customHeight="1" spans="1:3">
      <c r="A832" s="220">
        <v>2120106</v>
      </c>
      <c r="B832" s="220" t="s">
        <v>691</v>
      </c>
      <c r="C832" s="258">
        <v>0</v>
      </c>
    </row>
    <row r="833" ht="23.1" customHeight="1" spans="1:3">
      <c r="A833" s="220">
        <v>2120107</v>
      </c>
      <c r="B833" s="220" t="s">
        <v>692</v>
      </c>
      <c r="C833" s="258">
        <v>161</v>
      </c>
    </row>
    <row r="834" ht="23.1" customHeight="1" spans="1:3">
      <c r="A834" s="220">
        <v>2120109</v>
      </c>
      <c r="B834" s="220" t="s">
        <v>693</v>
      </c>
      <c r="C834" s="258">
        <v>0</v>
      </c>
    </row>
    <row r="835" ht="23.1" customHeight="1" spans="1:3">
      <c r="A835" s="220">
        <v>2120110</v>
      </c>
      <c r="B835" s="220" t="s">
        <v>694</v>
      </c>
      <c r="C835" s="258">
        <v>0</v>
      </c>
    </row>
    <row r="836" ht="23.1" customHeight="1" spans="1:3">
      <c r="A836" s="220">
        <v>2120199</v>
      </c>
      <c r="B836" s="220" t="s">
        <v>695</v>
      </c>
      <c r="C836" s="258">
        <v>37</v>
      </c>
    </row>
    <row r="837" ht="23.1" customHeight="1" spans="1:3">
      <c r="A837" s="218">
        <v>21202</v>
      </c>
      <c r="B837" s="218" t="s">
        <v>696</v>
      </c>
      <c r="C837" s="253">
        <f>C838</f>
        <v>841</v>
      </c>
    </row>
    <row r="838" ht="23.1" customHeight="1" spans="1:3">
      <c r="A838" s="220">
        <v>2120201</v>
      </c>
      <c r="B838" s="220" t="s">
        <v>697</v>
      </c>
      <c r="C838" s="258">
        <v>841</v>
      </c>
    </row>
    <row r="839" ht="23.1" customHeight="1" spans="1:3">
      <c r="A839" s="218">
        <v>21203</v>
      </c>
      <c r="B839" s="218" t="s">
        <v>698</v>
      </c>
      <c r="C839" s="253">
        <f>SUM(C840:C841)</f>
        <v>6460</v>
      </c>
    </row>
    <row r="840" ht="23.1" customHeight="1" spans="1:3">
      <c r="A840" s="220">
        <v>2120303</v>
      </c>
      <c r="B840" s="220" t="s">
        <v>699</v>
      </c>
      <c r="C840" s="258">
        <v>3875</v>
      </c>
    </row>
    <row r="841" ht="23.1" customHeight="1" spans="1:3">
      <c r="A841" s="220">
        <v>2120399</v>
      </c>
      <c r="B841" s="220" t="s">
        <v>700</v>
      </c>
      <c r="C841" s="258">
        <v>2585</v>
      </c>
    </row>
    <row r="842" ht="23.1" customHeight="1" spans="1:3">
      <c r="A842" s="218">
        <v>21205</v>
      </c>
      <c r="B842" s="218" t="s">
        <v>701</v>
      </c>
      <c r="C842" s="253">
        <f t="shared" ref="C842:C846" si="1">C843</f>
        <v>964</v>
      </c>
    </row>
    <row r="843" ht="23.1" customHeight="1" spans="1:3">
      <c r="A843" s="220">
        <v>2120501</v>
      </c>
      <c r="B843" s="220" t="s">
        <v>702</v>
      </c>
      <c r="C843" s="258">
        <v>964</v>
      </c>
    </row>
    <row r="844" ht="23.1" customHeight="1" spans="1:3">
      <c r="A844" s="218">
        <v>21206</v>
      </c>
      <c r="B844" s="218" t="s">
        <v>703</v>
      </c>
      <c r="C844" s="253">
        <f t="shared" si="1"/>
        <v>146</v>
      </c>
    </row>
    <row r="845" ht="23.1" customHeight="1" spans="1:3">
      <c r="A845" s="220">
        <v>2120601</v>
      </c>
      <c r="B845" s="220" t="s">
        <v>704</v>
      </c>
      <c r="C845" s="258">
        <v>146</v>
      </c>
    </row>
    <row r="846" ht="23.1" customHeight="1" spans="1:3">
      <c r="A846" s="218">
        <v>21299</v>
      </c>
      <c r="B846" s="218" t="s">
        <v>705</v>
      </c>
      <c r="C846" s="253">
        <f t="shared" si="1"/>
        <v>0</v>
      </c>
    </row>
    <row r="847" ht="23.1" customHeight="1" spans="1:3">
      <c r="A847" s="220">
        <v>2129999</v>
      </c>
      <c r="B847" s="220" t="s">
        <v>706</v>
      </c>
      <c r="C847" s="258">
        <v>0</v>
      </c>
    </row>
    <row r="848" ht="23.1" customHeight="1" spans="1:3">
      <c r="A848" s="218">
        <v>213</v>
      </c>
      <c r="B848" s="218" t="s">
        <v>707</v>
      </c>
      <c r="C848" s="253">
        <f>SUM(C849,C875,C897,C925,C936,C943,C949,C952)</f>
        <v>83286</v>
      </c>
    </row>
    <row r="849" ht="23.1" customHeight="1" spans="1:3">
      <c r="A849" s="218">
        <v>21301</v>
      </c>
      <c r="B849" s="218" t="s">
        <v>708</v>
      </c>
      <c r="C849" s="253">
        <f>SUM(C850:C874)</f>
        <v>12493</v>
      </c>
    </row>
    <row r="850" ht="23.1" customHeight="1" spans="1:3">
      <c r="A850" s="220">
        <v>2130101</v>
      </c>
      <c r="B850" s="220" t="s">
        <v>76</v>
      </c>
      <c r="C850" s="258">
        <v>339</v>
      </c>
    </row>
    <row r="851" ht="23.1" customHeight="1" spans="1:3">
      <c r="A851" s="220">
        <v>2130102</v>
      </c>
      <c r="B851" s="220" t="s">
        <v>77</v>
      </c>
      <c r="C851" s="258">
        <v>0</v>
      </c>
    </row>
    <row r="852" ht="23.1" customHeight="1" spans="1:3">
      <c r="A852" s="220">
        <v>2130103</v>
      </c>
      <c r="B852" s="220" t="s">
        <v>78</v>
      </c>
      <c r="C852" s="258">
        <v>0</v>
      </c>
    </row>
    <row r="853" ht="23.1" customHeight="1" spans="1:3">
      <c r="A853" s="220">
        <v>2130104</v>
      </c>
      <c r="B853" s="220" t="s">
        <v>85</v>
      </c>
      <c r="C853" s="258">
        <v>2994</v>
      </c>
    </row>
    <row r="854" ht="23.1" customHeight="1" spans="1:3">
      <c r="A854" s="220">
        <v>2130105</v>
      </c>
      <c r="B854" s="220" t="s">
        <v>709</v>
      </c>
      <c r="C854" s="258">
        <v>0</v>
      </c>
    </row>
    <row r="855" ht="23.1" customHeight="1" spans="1:3">
      <c r="A855" s="220">
        <v>2130106</v>
      </c>
      <c r="B855" s="220" t="s">
        <v>710</v>
      </c>
      <c r="C855" s="258">
        <v>0</v>
      </c>
    </row>
    <row r="856" ht="23.1" customHeight="1" spans="1:3">
      <c r="A856" s="220">
        <v>2130108</v>
      </c>
      <c r="B856" s="220" t="s">
        <v>711</v>
      </c>
      <c r="C856" s="258">
        <v>158</v>
      </c>
    </row>
    <row r="857" ht="23.1" customHeight="1" spans="1:3">
      <c r="A857" s="220">
        <v>2130109</v>
      </c>
      <c r="B857" s="220" t="s">
        <v>712</v>
      </c>
      <c r="C857" s="258">
        <v>50</v>
      </c>
    </row>
    <row r="858" ht="23.1" customHeight="1" spans="1:3">
      <c r="A858" s="220">
        <v>2130110</v>
      </c>
      <c r="B858" s="220" t="s">
        <v>713</v>
      </c>
      <c r="C858" s="258">
        <v>168</v>
      </c>
    </row>
    <row r="859" ht="23.1" customHeight="1" spans="1:3">
      <c r="A859" s="220">
        <v>2130111</v>
      </c>
      <c r="B859" s="220" t="s">
        <v>714</v>
      </c>
      <c r="C859" s="258">
        <v>0</v>
      </c>
    </row>
    <row r="860" ht="23.1" customHeight="1" spans="1:3">
      <c r="A860" s="220">
        <v>2130112</v>
      </c>
      <c r="B860" s="220" t="s">
        <v>715</v>
      </c>
      <c r="C860" s="258">
        <v>0</v>
      </c>
    </row>
    <row r="861" ht="23.1" customHeight="1" spans="1:3">
      <c r="A861" s="220">
        <v>2130114</v>
      </c>
      <c r="B861" s="220" t="s">
        <v>716</v>
      </c>
      <c r="C861" s="258">
        <v>0</v>
      </c>
    </row>
    <row r="862" ht="23.1" customHeight="1" spans="1:3">
      <c r="A862" s="220">
        <v>2130119</v>
      </c>
      <c r="B862" s="220" t="s">
        <v>717</v>
      </c>
      <c r="C862" s="258">
        <v>380</v>
      </c>
    </row>
    <row r="863" ht="23.1" customHeight="1" spans="1:3">
      <c r="A863" s="220">
        <v>2130120</v>
      </c>
      <c r="B863" s="220" t="s">
        <v>718</v>
      </c>
      <c r="C863" s="258">
        <v>0</v>
      </c>
    </row>
    <row r="864" ht="23.1" customHeight="1" spans="1:3">
      <c r="A864" s="220">
        <v>2130121</v>
      </c>
      <c r="B864" s="220" t="s">
        <v>719</v>
      </c>
      <c r="C864" s="258">
        <v>0</v>
      </c>
    </row>
    <row r="865" ht="23.1" customHeight="1" spans="1:3">
      <c r="A865" s="220">
        <v>2130122</v>
      </c>
      <c r="B865" s="220" t="s">
        <v>720</v>
      </c>
      <c r="C865" s="258">
        <v>4749</v>
      </c>
    </row>
    <row r="866" ht="23.1" customHeight="1" spans="1:3">
      <c r="A866" s="220">
        <v>2130124</v>
      </c>
      <c r="B866" s="220" t="s">
        <v>721</v>
      </c>
      <c r="C866" s="258">
        <v>60</v>
      </c>
    </row>
    <row r="867" ht="23.1" customHeight="1" spans="1:3">
      <c r="A867" s="220">
        <v>2130125</v>
      </c>
      <c r="B867" s="220" t="s">
        <v>722</v>
      </c>
      <c r="C867" s="258">
        <v>0</v>
      </c>
    </row>
    <row r="868" ht="23.1" customHeight="1" spans="1:3">
      <c r="A868" s="220">
        <v>2130126</v>
      </c>
      <c r="B868" s="220" t="s">
        <v>723</v>
      </c>
      <c r="C868" s="258">
        <v>0</v>
      </c>
    </row>
    <row r="869" ht="23.1" customHeight="1" spans="1:3">
      <c r="A869" s="220">
        <v>2130135</v>
      </c>
      <c r="B869" s="220" t="s">
        <v>724</v>
      </c>
      <c r="C869" s="258">
        <v>0</v>
      </c>
    </row>
    <row r="870" ht="23.1" customHeight="1" spans="1:3">
      <c r="A870" s="220">
        <v>2130142</v>
      </c>
      <c r="B870" s="220" t="s">
        <v>725</v>
      </c>
      <c r="C870" s="258">
        <v>2195</v>
      </c>
    </row>
    <row r="871" ht="23.1" customHeight="1" spans="1:3">
      <c r="A871" s="220">
        <v>2130148</v>
      </c>
      <c r="B871" s="220" t="s">
        <v>726</v>
      </c>
      <c r="C871" s="258">
        <v>0</v>
      </c>
    </row>
    <row r="872" ht="23.1" customHeight="1" spans="1:3">
      <c r="A872" s="220">
        <v>2130152</v>
      </c>
      <c r="B872" s="220" t="s">
        <v>727</v>
      </c>
      <c r="C872" s="258">
        <v>12</v>
      </c>
    </row>
    <row r="873" ht="23.1" customHeight="1" spans="1:3">
      <c r="A873" s="220">
        <v>2130153</v>
      </c>
      <c r="B873" s="220" t="s">
        <v>728</v>
      </c>
      <c r="C873" s="258">
        <v>0</v>
      </c>
    </row>
    <row r="874" ht="23.1" customHeight="1" spans="1:3">
      <c r="A874" s="220">
        <v>2130199</v>
      </c>
      <c r="B874" s="220" t="s">
        <v>729</v>
      </c>
      <c r="C874" s="258">
        <v>1388</v>
      </c>
    </row>
    <row r="875" ht="23.1" customHeight="1" spans="1:3">
      <c r="A875" s="218">
        <v>21302</v>
      </c>
      <c r="B875" s="218" t="s">
        <v>730</v>
      </c>
      <c r="C875" s="253">
        <f>SUM(C876:C896)</f>
        <v>8159</v>
      </c>
    </row>
    <row r="876" ht="23.1" customHeight="1" spans="1:3">
      <c r="A876" s="220">
        <v>2130201</v>
      </c>
      <c r="B876" s="220" t="s">
        <v>76</v>
      </c>
      <c r="C876" s="258">
        <v>201</v>
      </c>
    </row>
    <row r="877" ht="23.1" customHeight="1" spans="1:3">
      <c r="A877" s="220">
        <v>2130202</v>
      </c>
      <c r="B877" s="220" t="s">
        <v>77</v>
      </c>
      <c r="C877" s="258">
        <v>0</v>
      </c>
    </row>
    <row r="878" ht="23.1" customHeight="1" spans="1:3">
      <c r="A878" s="220">
        <v>2130203</v>
      </c>
      <c r="B878" s="220" t="s">
        <v>78</v>
      </c>
      <c r="C878" s="258">
        <v>0</v>
      </c>
    </row>
    <row r="879" ht="23.1" customHeight="1" spans="1:3">
      <c r="A879" s="220">
        <v>2130204</v>
      </c>
      <c r="B879" s="220" t="s">
        <v>731</v>
      </c>
      <c r="C879" s="258">
        <v>2002</v>
      </c>
    </row>
    <row r="880" ht="23.1" customHeight="1" spans="1:3">
      <c r="A880" s="220">
        <v>2130205</v>
      </c>
      <c r="B880" s="220" t="s">
        <v>732</v>
      </c>
      <c r="C880" s="258">
        <v>4117</v>
      </c>
    </row>
    <row r="881" ht="23.1" customHeight="1" spans="1:3">
      <c r="A881" s="220">
        <v>2130206</v>
      </c>
      <c r="B881" s="220" t="s">
        <v>733</v>
      </c>
      <c r="C881" s="258">
        <v>0</v>
      </c>
    </row>
    <row r="882" ht="23.1" customHeight="1" spans="1:3">
      <c r="A882" s="220">
        <v>2130207</v>
      </c>
      <c r="B882" s="220" t="s">
        <v>734</v>
      </c>
      <c r="C882" s="258">
        <v>871</v>
      </c>
    </row>
    <row r="883" ht="23.1" customHeight="1" spans="1:3">
      <c r="A883" s="220">
        <v>2130209</v>
      </c>
      <c r="B883" s="220" t="s">
        <v>735</v>
      </c>
      <c r="C883" s="258">
        <v>20</v>
      </c>
    </row>
    <row r="884" ht="23.1" customHeight="1" spans="1:3">
      <c r="A884" s="220">
        <v>2130211</v>
      </c>
      <c r="B884" s="220" t="s">
        <v>736</v>
      </c>
      <c r="C884" s="258">
        <v>8</v>
      </c>
    </row>
    <row r="885" ht="23.1" customHeight="1" spans="1:3">
      <c r="A885" s="220">
        <v>2130212</v>
      </c>
      <c r="B885" s="220" t="s">
        <v>737</v>
      </c>
      <c r="C885" s="258">
        <v>60</v>
      </c>
    </row>
    <row r="886" ht="23.1" customHeight="1" spans="1:3">
      <c r="A886" s="220">
        <v>2130213</v>
      </c>
      <c r="B886" s="220" t="s">
        <v>738</v>
      </c>
      <c r="C886" s="258">
        <v>0</v>
      </c>
    </row>
    <row r="887" ht="23.1" customHeight="1" spans="1:3">
      <c r="A887" s="220">
        <v>2130217</v>
      </c>
      <c r="B887" s="220" t="s">
        <v>739</v>
      </c>
      <c r="C887" s="258">
        <v>0</v>
      </c>
    </row>
    <row r="888" ht="23.1" customHeight="1" spans="1:3">
      <c r="A888" s="220">
        <v>2130220</v>
      </c>
      <c r="B888" s="220" t="s">
        <v>740</v>
      </c>
      <c r="C888" s="258">
        <v>0</v>
      </c>
    </row>
    <row r="889" ht="23.1" customHeight="1" spans="1:3">
      <c r="A889" s="220">
        <v>2130221</v>
      </c>
      <c r="B889" s="220" t="s">
        <v>741</v>
      </c>
      <c r="C889" s="258">
        <v>850</v>
      </c>
    </row>
    <row r="890" ht="23.1" customHeight="1" spans="1:3">
      <c r="A890" s="220">
        <v>2130223</v>
      </c>
      <c r="B890" s="220" t="s">
        <v>742</v>
      </c>
      <c r="C890" s="258">
        <v>0</v>
      </c>
    </row>
    <row r="891" ht="23.1" customHeight="1" spans="1:3">
      <c r="A891" s="220">
        <v>2130226</v>
      </c>
      <c r="B891" s="220" t="s">
        <v>743</v>
      </c>
      <c r="C891" s="258">
        <v>0</v>
      </c>
    </row>
    <row r="892" ht="23.1" customHeight="1" spans="1:3">
      <c r="A892" s="220">
        <v>2130227</v>
      </c>
      <c r="B892" s="220" t="s">
        <v>744</v>
      </c>
      <c r="C892" s="258">
        <v>0</v>
      </c>
    </row>
    <row r="893" ht="23.1" customHeight="1" spans="1:3">
      <c r="A893" s="220">
        <v>2130234</v>
      </c>
      <c r="B893" s="220" t="s">
        <v>745</v>
      </c>
      <c r="C893" s="258">
        <v>30</v>
      </c>
    </row>
    <row r="894" ht="23.1" customHeight="1" spans="1:3">
      <c r="A894" s="220">
        <v>2130236</v>
      </c>
      <c r="B894" s="220" t="s">
        <v>746</v>
      </c>
      <c r="C894" s="258">
        <v>0</v>
      </c>
    </row>
    <row r="895" ht="23.1" customHeight="1" spans="1:3">
      <c r="A895" s="220">
        <v>2130237</v>
      </c>
      <c r="B895" s="220" t="s">
        <v>715</v>
      </c>
      <c r="C895" s="258">
        <v>0</v>
      </c>
    </row>
    <row r="896" ht="23.1" customHeight="1" spans="1:3">
      <c r="A896" s="220">
        <v>2130299</v>
      </c>
      <c r="B896" s="220" t="s">
        <v>747</v>
      </c>
      <c r="C896" s="258">
        <v>0</v>
      </c>
    </row>
    <row r="897" ht="23.1" customHeight="1" spans="1:3">
      <c r="A897" s="218">
        <v>21303</v>
      </c>
      <c r="B897" s="218" t="s">
        <v>748</v>
      </c>
      <c r="C897" s="253">
        <f>SUM(C898:C924)</f>
        <v>13276</v>
      </c>
    </row>
    <row r="898" ht="23.1" customHeight="1" spans="1:3">
      <c r="A898" s="220">
        <v>2130301</v>
      </c>
      <c r="B898" s="220" t="s">
        <v>76</v>
      </c>
      <c r="C898" s="258">
        <v>418</v>
      </c>
    </row>
    <row r="899" ht="23.1" customHeight="1" spans="1:3">
      <c r="A899" s="220">
        <v>2130302</v>
      </c>
      <c r="B899" s="220" t="s">
        <v>77</v>
      </c>
      <c r="C899" s="258">
        <v>0</v>
      </c>
    </row>
    <row r="900" ht="23.1" customHeight="1" spans="1:3">
      <c r="A900" s="220">
        <v>2130303</v>
      </c>
      <c r="B900" s="220" t="s">
        <v>78</v>
      </c>
      <c r="C900" s="258">
        <v>0</v>
      </c>
    </row>
    <row r="901" ht="23.1" customHeight="1" spans="1:3">
      <c r="A901" s="220">
        <v>2130304</v>
      </c>
      <c r="B901" s="220" t="s">
        <v>749</v>
      </c>
      <c r="C901" s="258">
        <v>517</v>
      </c>
    </row>
    <row r="902" ht="23.1" customHeight="1" spans="1:3">
      <c r="A902" s="220">
        <v>2130305</v>
      </c>
      <c r="B902" s="220" t="s">
        <v>750</v>
      </c>
      <c r="C902" s="258">
        <v>5797</v>
      </c>
    </row>
    <row r="903" ht="23.1" customHeight="1" spans="1:3">
      <c r="A903" s="220">
        <v>2130306</v>
      </c>
      <c r="B903" s="220" t="s">
        <v>751</v>
      </c>
      <c r="C903" s="258">
        <v>36</v>
      </c>
    </row>
    <row r="904" ht="23.1" customHeight="1" spans="1:3">
      <c r="A904" s="220">
        <v>2130307</v>
      </c>
      <c r="B904" s="220" t="s">
        <v>752</v>
      </c>
      <c r="C904" s="258">
        <v>182</v>
      </c>
    </row>
    <row r="905" ht="23.1" customHeight="1" spans="1:3">
      <c r="A905" s="220">
        <v>2130308</v>
      </c>
      <c r="B905" s="220" t="s">
        <v>753</v>
      </c>
      <c r="C905" s="258">
        <v>0</v>
      </c>
    </row>
    <row r="906" ht="23.1" customHeight="1" spans="1:3">
      <c r="A906" s="220">
        <v>2130309</v>
      </c>
      <c r="B906" s="220" t="s">
        <v>754</v>
      </c>
      <c r="C906" s="258">
        <v>0</v>
      </c>
    </row>
    <row r="907" ht="23.1" customHeight="1" spans="1:3">
      <c r="A907" s="220">
        <v>2130310</v>
      </c>
      <c r="B907" s="220" t="s">
        <v>755</v>
      </c>
      <c r="C907" s="258">
        <v>2961</v>
      </c>
    </row>
    <row r="908" ht="23.1" customHeight="1" spans="1:3">
      <c r="A908" s="220">
        <v>2130311</v>
      </c>
      <c r="B908" s="220" t="s">
        <v>756</v>
      </c>
      <c r="C908" s="258">
        <v>260</v>
      </c>
    </row>
    <row r="909" ht="23.1" customHeight="1" spans="1:3">
      <c r="A909" s="220">
        <v>2130312</v>
      </c>
      <c r="B909" s="220" t="s">
        <v>757</v>
      </c>
      <c r="C909" s="258">
        <v>0</v>
      </c>
    </row>
    <row r="910" ht="23.1" customHeight="1" spans="1:3">
      <c r="A910" s="220">
        <v>2130313</v>
      </c>
      <c r="B910" s="220" t="s">
        <v>758</v>
      </c>
      <c r="C910" s="258">
        <v>0</v>
      </c>
    </row>
    <row r="911" ht="23.1" customHeight="1" spans="1:3">
      <c r="A911" s="220">
        <v>2130314</v>
      </c>
      <c r="B911" s="220" t="s">
        <v>759</v>
      </c>
      <c r="C911" s="258">
        <v>1254</v>
      </c>
    </row>
    <row r="912" ht="23.1" customHeight="1" spans="1:3">
      <c r="A912" s="220">
        <v>2130315</v>
      </c>
      <c r="B912" s="220" t="s">
        <v>760</v>
      </c>
      <c r="C912" s="258">
        <v>255</v>
      </c>
    </row>
    <row r="913" ht="23.1" customHeight="1" spans="1:3">
      <c r="A913" s="220">
        <v>2130316</v>
      </c>
      <c r="B913" s="220" t="s">
        <v>761</v>
      </c>
      <c r="C913" s="258">
        <v>238</v>
      </c>
    </row>
    <row r="914" ht="23.1" customHeight="1" spans="1:3">
      <c r="A914" s="220">
        <v>2130317</v>
      </c>
      <c r="B914" s="220" t="s">
        <v>762</v>
      </c>
      <c r="C914" s="258">
        <v>0</v>
      </c>
    </row>
    <row r="915" ht="23.1" customHeight="1" spans="1:3">
      <c r="A915" s="220">
        <v>2130318</v>
      </c>
      <c r="B915" s="220" t="s">
        <v>763</v>
      </c>
      <c r="C915" s="258">
        <v>0</v>
      </c>
    </row>
    <row r="916" ht="23.1" customHeight="1" spans="1:3">
      <c r="A916" s="220">
        <v>2130319</v>
      </c>
      <c r="B916" s="220" t="s">
        <v>764</v>
      </c>
      <c r="C916" s="258">
        <v>0</v>
      </c>
    </row>
    <row r="917" ht="23.1" customHeight="1" spans="1:3">
      <c r="A917" s="220">
        <v>2130321</v>
      </c>
      <c r="B917" s="220" t="s">
        <v>765</v>
      </c>
      <c r="C917" s="258">
        <v>0</v>
      </c>
    </row>
    <row r="918" ht="23.1" customHeight="1" spans="1:3">
      <c r="A918" s="220">
        <v>2130322</v>
      </c>
      <c r="B918" s="220" t="s">
        <v>766</v>
      </c>
      <c r="C918" s="258">
        <v>0</v>
      </c>
    </row>
    <row r="919" ht="23.1" customHeight="1" spans="1:3">
      <c r="A919" s="220">
        <v>2130333</v>
      </c>
      <c r="B919" s="220" t="s">
        <v>742</v>
      </c>
      <c r="C919" s="258">
        <v>0</v>
      </c>
    </row>
    <row r="920" ht="23.1" customHeight="1" spans="1:3">
      <c r="A920" s="220">
        <v>2130334</v>
      </c>
      <c r="B920" s="220" t="s">
        <v>767</v>
      </c>
      <c r="C920" s="258">
        <v>0</v>
      </c>
    </row>
    <row r="921" ht="23.1" customHeight="1" spans="1:3">
      <c r="A921" s="220">
        <v>2130335</v>
      </c>
      <c r="B921" s="220" t="s">
        <v>768</v>
      </c>
      <c r="C921" s="258">
        <v>100</v>
      </c>
    </row>
    <row r="922" ht="23.1" customHeight="1" spans="1:3">
      <c r="A922" s="220">
        <v>2130336</v>
      </c>
      <c r="B922" s="220" t="s">
        <v>769</v>
      </c>
      <c r="C922" s="258">
        <v>0</v>
      </c>
    </row>
    <row r="923" ht="23.1" customHeight="1" spans="1:3">
      <c r="A923" s="220">
        <v>2130337</v>
      </c>
      <c r="B923" s="220" t="s">
        <v>770</v>
      </c>
      <c r="C923" s="258">
        <v>0</v>
      </c>
    </row>
    <row r="924" ht="23.1" customHeight="1" spans="1:3">
      <c r="A924" s="220">
        <v>2130399</v>
      </c>
      <c r="B924" s="220" t="s">
        <v>771</v>
      </c>
      <c r="C924" s="258">
        <v>1258</v>
      </c>
    </row>
    <row r="925" ht="23.1" customHeight="1" spans="1:3">
      <c r="A925" s="218">
        <v>21305</v>
      </c>
      <c r="B925" s="218" t="s">
        <v>772</v>
      </c>
      <c r="C925" s="253">
        <f>SUM(C926:C935)</f>
        <v>40553</v>
      </c>
    </row>
    <row r="926" ht="23.1" customHeight="1" spans="1:3">
      <c r="A926" s="220">
        <v>2130501</v>
      </c>
      <c r="B926" s="220" t="s">
        <v>76</v>
      </c>
      <c r="C926" s="258">
        <v>487</v>
      </c>
    </row>
    <row r="927" ht="23.1" customHeight="1" spans="1:3">
      <c r="A927" s="220">
        <v>2130502</v>
      </c>
      <c r="B927" s="220" t="s">
        <v>77</v>
      </c>
      <c r="C927" s="258">
        <v>0</v>
      </c>
    </row>
    <row r="928" ht="23.1" customHeight="1" spans="1:3">
      <c r="A928" s="220">
        <v>2130503</v>
      </c>
      <c r="B928" s="220" t="s">
        <v>78</v>
      </c>
      <c r="C928" s="258">
        <v>0</v>
      </c>
    </row>
    <row r="929" ht="23.1" customHeight="1" spans="1:3">
      <c r="A929" s="220">
        <v>2130504</v>
      </c>
      <c r="B929" s="220" t="s">
        <v>773</v>
      </c>
      <c r="C929" s="258">
        <v>16470</v>
      </c>
    </row>
    <row r="930" ht="23.1" customHeight="1" spans="1:3">
      <c r="A930" s="220">
        <v>2130505</v>
      </c>
      <c r="B930" s="220" t="s">
        <v>774</v>
      </c>
      <c r="C930" s="258">
        <v>21631</v>
      </c>
    </row>
    <row r="931" ht="23.1" customHeight="1" spans="1:3">
      <c r="A931" s="220">
        <v>2130506</v>
      </c>
      <c r="B931" s="220" t="s">
        <v>775</v>
      </c>
      <c r="C931" s="258">
        <v>640</v>
      </c>
    </row>
    <row r="932" ht="23.1" customHeight="1" spans="1:3">
      <c r="A932" s="220">
        <v>2130507</v>
      </c>
      <c r="B932" s="220" t="s">
        <v>776</v>
      </c>
      <c r="C932" s="258">
        <v>0</v>
      </c>
    </row>
    <row r="933" ht="23.1" customHeight="1" spans="1:3">
      <c r="A933" s="220">
        <v>2130508</v>
      </c>
      <c r="B933" s="220" t="s">
        <v>777</v>
      </c>
      <c r="C933" s="258">
        <v>0</v>
      </c>
    </row>
    <row r="934" ht="23.1" customHeight="1" spans="1:3">
      <c r="A934" s="220">
        <v>2130550</v>
      </c>
      <c r="B934" s="220" t="s">
        <v>778</v>
      </c>
      <c r="C934" s="258">
        <v>127</v>
      </c>
    </row>
    <row r="935" ht="23.1" customHeight="1" spans="1:3">
      <c r="A935" s="220">
        <v>2130599</v>
      </c>
      <c r="B935" s="220" t="s">
        <v>779</v>
      </c>
      <c r="C935" s="258">
        <v>1198</v>
      </c>
    </row>
    <row r="936" ht="23.1" customHeight="1" spans="1:3">
      <c r="A936" s="218">
        <v>21307</v>
      </c>
      <c r="B936" s="218" t="s">
        <v>780</v>
      </c>
      <c r="C936" s="253">
        <f>SUM(C937:C942)</f>
        <v>6703</v>
      </c>
    </row>
    <row r="937" ht="23.1" customHeight="1" spans="1:3">
      <c r="A937" s="220">
        <v>2130701</v>
      </c>
      <c r="B937" s="220" t="s">
        <v>781</v>
      </c>
      <c r="C937" s="258">
        <v>1934</v>
      </c>
    </row>
    <row r="938" ht="23.1" customHeight="1" spans="1:3">
      <c r="A938" s="220">
        <v>2130704</v>
      </c>
      <c r="B938" s="220" t="s">
        <v>782</v>
      </c>
      <c r="C938" s="258">
        <v>0</v>
      </c>
    </row>
    <row r="939" ht="23.1" customHeight="1" spans="1:3">
      <c r="A939" s="220">
        <v>2130705</v>
      </c>
      <c r="B939" s="220" t="s">
        <v>783</v>
      </c>
      <c r="C939" s="258">
        <v>4334</v>
      </c>
    </row>
    <row r="940" ht="23.1" customHeight="1" spans="1:3">
      <c r="A940" s="220">
        <v>2130706</v>
      </c>
      <c r="B940" s="220" t="s">
        <v>784</v>
      </c>
      <c r="C940" s="258">
        <v>90</v>
      </c>
    </row>
    <row r="941" ht="23.1" customHeight="1" spans="1:3">
      <c r="A941" s="220">
        <v>2130707</v>
      </c>
      <c r="B941" s="220" t="s">
        <v>785</v>
      </c>
      <c r="C941" s="258">
        <v>0</v>
      </c>
    </row>
    <row r="942" ht="23.1" customHeight="1" spans="1:3">
      <c r="A942" s="220">
        <v>2130799</v>
      </c>
      <c r="B942" s="220" t="s">
        <v>786</v>
      </c>
      <c r="C942" s="258">
        <v>345</v>
      </c>
    </row>
    <row r="943" ht="23.1" customHeight="1" spans="1:3">
      <c r="A943" s="218">
        <v>21308</v>
      </c>
      <c r="B943" s="218" t="s">
        <v>787</v>
      </c>
      <c r="C943" s="253">
        <f>SUM(C944:C948)</f>
        <v>2102</v>
      </c>
    </row>
    <row r="944" ht="23.1" customHeight="1" spans="1:3">
      <c r="A944" s="220">
        <v>2130801</v>
      </c>
      <c r="B944" s="220" t="s">
        <v>788</v>
      </c>
      <c r="C944" s="258">
        <v>0</v>
      </c>
    </row>
    <row r="945" ht="23.1" customHeight="1" spans="1:3">
      <c r="A945" s="220">
        <v>2130803</v>
      </c>
      <c r="B945" s="220" t="s">
        <v>789</v>
      </c>
      <c r="C945" s="258">
        <v>1962</v>
      </c>
    </row>
    <row r="946" ht="23.1" customHeight="1" spans="1:3">
      <c r="A946" s="220">
        <v>2130804</v>
      </c>
      <c r="B946" s="220" t="s">
        <v>790</v>
      </c>
      <c r="C946" s="258">
        <v>130</v>
      </c>
    </row>
    <row r="947" ht="23.1" customHeight="1" spans="1:3">
      <c r="A947" s="220">
        <v>2130805</v>
      </c>
      <c r="B947" s="220" t="s">
        <v>791</v>
      </c>
      <c r="C947" s="258">
        <v>0</v>
      </c>
    </row>
    <row r="948" ht="23.1" customHeight="1" spans="1:3">
      <c r="A948" s="220">
        <v>2130899</v>
      </c>
      <c r="B948" s="220" t="s">
        <v>792</v>
      </c>
      <c r="C948" s="258">
        <v>10</v>
      </c>
    </row>
    <row r="949" ht="23.1" customHeight="1" spans="1:3">
      <c r="A949" s="218">
        <v>21309</v>
      </c>
      <c r="B949" s="218" t="s">
        <v>793</v>
      </c>
      <c r="C949" s="253">
        <f>SUM(C950:C951)</f>
        <v>0</v>
      </c>
    </row>
    <row r="950" ht="23.1" customHeight="1" spans="1:3">
      <c r="A950" s="220">
        <v>2130901</v>
      </c>
      <c r="B950" s="220" t="s">
        <v>794</v>
      </c>
      <c r="C950" s="258">
        <v>0</v>
      </c>
    </row>
    <row r="951" ht="23.1" customHeight="1" spans="1:3">
      <c r="A951" s="220">
        <v>2130999</v>
      </c>
      <c r="B951" s="220" t="s">
        <v>795</v>
      </c>
      <c r="C951" s="258">
        <v>0</v>
      </c>
    </row>
    <row r="952" ht="23.1" customHeight="1" spans="1:3">
      <c r="A952" s="218">
        <v>21399</v>
      </c>
      <c r="B952" s="218" t="s">
        <v>796</v>
      </c>
      <c r="C952" s="253">
        <f>C953+C954</f>
        <v>0</v>
      </c>
    </row>
    <row r="953" ht="23.1" customHeight="1" spans="1:3">
      <c r="A953" s="220">
        <v>2139901</v>
      </c>
      <c r="B953" s="220" t="s">
        <v>797</v>
      </c>
      <c r="C953" s="258">
        <v>0</v>
      </c>
    </row>
    <row r="954" ht="23.1" customHeight="1" spans="1:3">
      <c r="A954" s="220">
        <v>2139999</v>
      </c>
      <c r="B954" s="220" t="s">
        <v>798</v>
      </c>
      <c r="C954" s="258"/>
    </row>
    <row r="955" ht="23.1" customHeight="1" spans="1:3">
      <c r="A955" s="218">
        <v>214</v>
      </c>
      <c r="B955" s="218" t="s">
        <v>799</v>
      </c>
      <c r="C955" s="253">
        <f>SUM(C956,C978,C988,C998,C1010,C1005)</f>
        <v>6520</v>
      </c>
    </row>
    <row r="956" ht="23.1" customHeight="1" spans="1:3">
      <c r="A956" s="218">
        <v>21401</v>
      </c>
      <c r="B956" s="218" t="s">
        <v>800</v>
      </c>
      <c r="C956" s="253">
        <f>SUM(C957:C977)</f>
        <v>6021</v>
      </c>
    </row>
    <row r="957" ht="23.1" customHeight="1" spans="1:3">
      <c r="A957" s="220">
        <v>2140101</v>
      </c>
      <c r="B957" s="220" t="s">
        <v>76</v>
      </c>
      <c r="C957" s="258">
        <v>879</v>
      </c>
    </row>
    <row r="958" ht="23.1" customHeight="1" spans="1:3">
      <c r="A958" s="220">
        <v>2140102</v>
      </c>
      <c r="B958" s="220" t="s">
        <v>77</v>
      </c>
      <c r="C958" s="258">
        <v>0</v>
      </c>
    </row>
    <row r="959" ht="23.1" customHeight="1" spans="1:3">
      <c r="A959" s="220">
        <v>2140103</v>
      </c>
      <c r="B959" s="220" t="s">
        <v>78</v>
      </c>
      <c r="C959" s="258">
        <v>0</v>
      </c>
    </row>
    <row r="960" ht="23.1" customHeight="1" spans="1:3">
      <c r="A960" s="220">
        <v>2140104</v>
      </c>
      <c r="B960" s="220" t="s">
        <v>801</v>
      </c>
      <c r="C960" s="258">
        <v>1445</v>
      </c>
    </row>
    <row r="961" ht="23.1" customHeight="1" spans="1:3">
      <c r="A961" s="220">
        <v>2140106</v>
      </c>
      <c r="B961" s="220" t="s">
        <v>802</v>
      </c>
      <c r="C961" s="258">
        <v>2050</v>
      </c>
    </row>
    <row r="962" ht="23.1" customHeight="1" spans="1:3">
      <c r="A962" s="220">
        <v>2140109</v>
      </c>
      <c r="B962" s="220" t="s">
        <v>803</v>
      </c>
      <c r="C962" s="258">
        <v>0</v>
      </c>
    </row>
    <row r="963" ht="23.1" customHeight="1" spans="1:3">
      <c r="A963" s="220">
        <v>2140110</v>
      </c>
      <c r="B963" s="220" t="s">
        <v>804</v>
      </c>
      <c r="C963" s="258">
        <v>0</v>
      </c>
    </row>
    <row r="964" ht="23.1" customHeight="1" spans="1:3">
      <c r="A964" s="220">
        <v>2140111</v>
      </c>
      <c r="B964" s="220" t="s">
        <v>805</v>
      </c>
      <c r="C964" s="258">
        <v>0</v>
      </c>
    </row>
    <row r="965" ht="23.1" customHeight="1" spans="1:3">
      <c r="A965" s="220">
        <v>2140112</v>
      </c>
      <c r="B965" s="220" t="s">
        <v>806</v>
      </c>
      <c r="C965" s="258">
        <v>612</v>
      </c>
    </row>
    <row r="966" ht="23.1" customHeight="1" spans="1:3">
      <c r="A966" s="220">
        <v>2140114</v>
      </c>
      <c r="B966" s="220" t="s">
        <v>807</v>
      </c>
      <c r="C966" s="258">
        <v>0</v>
      </c>
    </row>
    <row r="967" ht="23.1" customHeight="1" spans="1:3">
      <c r="A967" s="220">
        <v>2140122</v>
      </c>
      <c r="B967" s="220" t="s">
        <v>808</v>
      </c>
      <c r="C967" s="258">
        <v>0</v>
      </c>
    </row>
    <row r="968" ht="23.1" customHeight="1" spans="1:3">
      <c r="A968" s="220">
        <v>2140123</v>
      </c>
      <c r="B968" s="220" t="s">
        <v>809</v>
      </c>
      <c r="C968" s="258">
        <v>0</v>
      </c>
    </row>
    <row r="969" ht="23.1" customHeight="1" spans="1:3">
      <c r="A969" s="220">
        <v>2140127</v>
      </c>
      <c r="B969" s="220" t="s">
        <v>810</v>
      </c>
      <c r="C969" s="258">
        <v>0</v>
      </c>
    </row>
    <row r="970" ht="23.1" customHeight="1" spans="1:3">
      <c r="A970" s="220">
        <v>2140128</v>
      </c>
      <c r="B970" s="220" t="s">
        <v>811</v>
      </c>
      <c r="C970" s="258">
        <v>0</v>
      </c>
    </row>
    <row r="971" ht="23.1" customHeight="1" spans="1:3">
      <c r="A971" s="220">
        <v>2140129</v>
      </c>
      <c r="B971" s="220" t="s">
        <v>812</v>
      </c>
      <c r="C971" s="258">
        <v>0</v>
      </c>
    </row>
    <row r="972" ht="23.1" customHeight="1" spans="1:3">
      <c r="A972" s="220">
        <v>2140130</v>
      </c>
      <c r="B972" s="220" t="s">
        <v>813</v>
      </c>
      <c r="C972" s="258">
        <v>0</v>
      </c>
    </row>
    <row r="973" ht="23.1" customHeight="1" spans="1:3">
      <c r="A973" s="220">
        <v>2140131</v>
      </c>
      <c r="B973" s="220" t="s">
        <v>814</v>
      </c>
      <c r="C973" s="258">
        <v>0</v>
      </c>
    </row>
    <row r="974" ht="23.1" customHeight="1" spans="1:3">
      <c r="A974" s="220">
        <v>2140133</v>
      </c>
      <c r="B974" s="220" t="s">
        <v>815</v>
      </c>
      <c r="C974" s="258">
        <v>0</v>
      </c>
    </row>
    <row r="975" ht="23.1" customHeight="1" spans="1:3">
      <c r="A975" s="220">
        <v>2140136</v>
      </c>
      <c r="B975" s="220" t="s">
        <v>816</v>
      </c>
      <c r="C975" s="258">
        <v>0</v>
      </c>
    </row>
    <row r="976" ht="23.1" customHeight="1" spans="1:3">
      <c r="A976" s="220">
        <v>2140138</v>
      </c>
      <c r="B976" s="220" t="s">
        <v>817</v>
      </c>
      <c r="C976" s="258">
        <v>0</v>
      </c>
    </row>
    <row r="977" ht="23.1" customHeight="1" spans="1:3">
      <c r="A977" s="220">
        <v>2140199</v>
      </c>
      <c r="B977" s="220" t="s">
        <v>818</v>
      </c>
      <c r="C977" s="258">
        <v>1035</v>
      </c>
    </row>
    <row r="978" ht="23.1" customHeight="1" spans="1:3">
      <c r="A978" s="218">
        <v>21402</v>
      </c>
      <c r="B978" s="218" t="s">
        <v>819</v>
      </c>
      <c r="C978" s="253">
        <f>SUM(C979:C987)</f>
        <v>0</v>
      </c>
    </row>
    <row r="979" ht="23.1" customHeight="1" spans="1:3">
      <c r="A979" s="220">
        <v>2140201</v>
      </c>
      <c r="B979" s="220" t="s">
        <v>76</v>
      </c>
      <c r="C979" s="258">
        <v>0</v>
      </c>
    </row>
    <row r="980" ht="23.1" customHeight="1" spans="1:3">
      <c r="A980" s="220">
        <v>2140202</v>
      </c>
      <c r="B980" s="220" t="s">
        <v>77</v>
      </c>
      <c r="C980" s="258">
        <v>0</v>
      </c>
    </row>
    <row r="981" ht="23.1" customHeight="1" spans="1:3">
      <c r="A981" s="220">
        <v>2140203</v>
      </c>
      <c r="B981" s="220" t="s">
        <v>78</v>
      </c>
      <c r="C981" s="258">
        <v>0</v>
      </c>
    </row>
    <row r="982" ht="23.1" customHeight="1" spans="1:3">
      <c r="A982" s="220">
        <v>2140204</v>
      </c>
      <c r="B982" s="220" t="s">
        <v>820</v>
      </c>
      <c r="C982" s="258">
        <v>0</v>
      </c>
    </row>
    <row r="983" ht="23.1" customHeight="1" spans="1:3">
      <c r="A983" s="220">
        <v>2140205</v>
      </c>
      <c r="B983" s="220" t="s">
        <v>821</v>
      </c>
      <c r="C983" s="258">
        <v>0</v>
      </c>
    </row>
    <row r="984" ht="23.1" customHeight="1" spans="1:3">
      <c r="A984" s="220">
        <v>2140206</v>
      </c>
      <c r="B984" s="220" t="s">
        <v>822</v>
      </c>
      <c r="C984" s="258">
        <v>0</v>
      </c>
    </row>
    <row r="985" ht="23.1" customHeight="1" spans="1:3">
      <c r="A985" s="220">
        <v>2140207</v>
      </c>
      <c r="B985" s="220" t="s">
        <v>823</v>
      </c>
      <c r="C985" s="258">
        <v>0</v>
      </c>
    </row>
    <row r="986" ht="23.1" customHeight="1" spans="1:3">
      <c r="A986" s="220">
        <v>2140208</v>
      </c>
      <c r="B986" s="220" t="s">
        <v>824</v>
      </c>
      <c r="C986" s="258">
        <v>0</v>
      </c>
    </row>
    <row r="987" ht="23.1" customHeight="1" spans="1:3">
      <c r="A987" s="220">
        <v>2140299</v>
      </c>
      <c r="B987" s="220" t="s">
        <v>825</v>
      </c>
      <c r="C987" s="258">
        <v>0</v>
      </c>
    </row>
    <row r="988" ht="23.1" customHeight="1" spans="1:3">
      <c r="A988" s="218">
        <v>21403</v>
      </c>
      <c r="B988" s="218" t="s">
        <v>826</v>
      </c>
      <c r="C988" s="253">
        <f>SUM(C989:C997)</f>
        <v>0</v>
      </c>
    </row>
    <row r="989" ht="23.1" customHeight="1" spans="1:3">
      <c r="A989" s="220">
        <v>2140301</v>
      </c>
      <c r="B989" s="220" t="s">
        <v>76</v>
      </c>
      <c r="C989" s="258">
        <v>0</v>
      </c>
    </row>
    <row r="990" ht="23.1" customHeight="1" spans="1:3">
      <c r="A990" s="220">
        <v>2140302</v>
      </c>
      <c r="B990" s="220" t="s">
        <v>77</v>
      </c>
      <c r="C990" s="258">
        <v>0</v>
      </c>
    </row>
    <row r="991" ht="23.1" customHeight="1" spans="1:3">
      <c r="A991" s="220">
        <v>2140303</v>
      </c>
      <c r="B991" s="220" t="s">
        <v>78</v>
      </c>
      <c r="C991" s="258">
        <v>0</v>
      </c>
    </row>
    <row r="992" ht="23.1" customHeight="1" spans="1:3">
      <c r="A992" s="220">
        <v>2140304</v>
      </c>
      <c r="B992" s="220" t="s">
        <v>827</v>
      </c>
      <c r="C992" s="258">
        <v>0</v>
      </c>
    </row>
    <row r="993" ht="23.1" customHeight="1" spans="1:3">
      <c r="A993" s="220">
        <v>2140305</v>
      </c>
      <c r="B993" s="220" t="s">
        <v>828</v>
      </c>
      <c r="C993" s="258">
        <v>0</v>
      </c>
    </row>
    <row r="994" ht="23.1" customHeight="1" spans="1:3">
      <c r="A994" s="220">
        <v>2140306</v>
      </c>
      <c r="B994" s="220" t="s">
        <v>829</v>
      </c>
      <c r="C994" s="258">
        <v>0</v>
      </c>
    </row>
    <row r="995" ht="23.1" customHeight="1" spans="1:3">
      <c r="A995" s="220">
        <v>2140307</v>
      </c>
      <c r="B995" s="220" t="s">
        <v>830</v>
      </c>
      <c r="C995" s="258">
        <v>0</v>
      </c>
    </row>
    <row r="996" ht="23.1" customHeight="1" spans="1:3">
      <c r="A996" s="220">
        <v>2140308</v>
      </c>
      <c r="B996" s="220" t="s">
        <v>831</v>
      </c>
      <c r="C996" s="258">
        <v>0</v>
      </c>
    </row>
    <row r="997" ht="23.1" customHeight="1" spans="1:3">
      <c r="A997" s="220">
        <v>2140399</v>
      </c>
      <c r="B997" s="220" t="s">
        <v>832</v>
      </c>
      <c r="C997" s="258">
        <v>0</v>
      </c>
    </row>
    <row r="998" ht="23.1" customHeight="1" spans="1:3">
      <c r="A998" s="218">
        <v>21405</v>
      </c>
      <c r="B998" s="218" t="s">
        <v>833</v>
      </c>
      <c r="C998" s="253">
        <f>SUM(C999:C1004)</f>
        <v>0</v>
      </c>
    </row>
    <row r="999" ht="23.1" customHeight="1" spans="1:3">
      <c r="A999" s="220">
        <v>2140501</v>
      </c>
      <c r="B999" s="220" t="s">
        <v>76</v>
      </c>
      <c r="C999" s="258">
        <v>0</v>
      </c>
    </row>
    <row r="1000" ht="23.1" customHeight="1" spans="1:3">
      <c r="A1000" s="220">
        <v>2140502</v>
      </c>
      <c r="B1000" s="220" t="s">
        <v>77</v>
      </c>
      <c r="C1000" s="258">
        <v>0</v>
      </c>
    </row>
    <row r="1001" ht="23.1" customHeight="1" spans="1:3">
      <c r="A1001" s="220">
        <v>2140503</v>
      </c>
      <c r="B1001" s="220" t="s">
        <v>78</v>
      </c>
      <c r="C1001" s="258">
        <v>0</v>
      </c>
    </row>
    <row r="1002" ht="23.1" customHeight="1" spans="1:3">
      <c r="A1002" s="220">
        <v>2140504</v>
      </c>
      <c r="B1002" s="220" t="s">
        <v>824</v>
      </c>
      <c r="C1002" s="258">
        <v>0</v>
      </c>
    </row>
    <row r="1003" ht="23.1" customHeight="1" spans="1:3">
      <c r="A1003" s="220">
        <v>2140505</v>
      </c>
      <c r="B1003" s="220" t="s">
        <v>834</v>
      </c>
      <c r="C1003" s="258">
        <v>0</v>
      </c>
    </row>
    <row r="1004" ht="23.1" customHeight="1" spans="1:3">
      <c r="A1004" s="220">
        <v>2140599</v>
      </c>
      <c r="B1004" s="220" t="s">
        <v>835</v>
      </c>
      <c r="C1004" s="258">
        <v>0</v>
      </c>
    </row>
    <row r="1005" ht="23.1" customHeight="1" spans="1:3">
      <c r="A1005" s="218">
        <v>21406</v>
      </c>
      <c r="B1005" s="218" t="s">
        <v>836</v>
      </c>
      <c r="C1005" s="253">
        <f>SUM(C1006:C1009)</f>
        <v>280</v>
      </c>
    </row>
    <row r="1006" ht="23.1" customHeight="1" spans="1:3">
      <c r="A1006" s="220">
        <v>2140601</v>
      </c>
      <c r="B1006" s="220" t="s">
        <v>837</v>
      </c>
      <c r="C1006" s="258">
        <v>280</v>
      </c>
    </row>
    <row r="1007" ht="23.1" customHeight="1" spans="1:3">
      <c r="A1007" s="220">
        <v>2140602</v>
      </c>
      <c r="B1007" s="220" t="s">
        <v>838</v>
      </c>
      <c r="C1007" s="258">
        <v>0</v>
      </c>
    </row>
    <row r="1008" ht="23.1" customHeight="1" spans="1:3">
      <c r="A1008" s="220">
        <v>2140603</v>
      </c>
      <c r="B1008" s="220" t="s">
        <v>839</v>
      </c>
      <c r="C1008" s="258">
        <v>0</v>
      </c>
    </row>
    <row r="1009" ht="23.1" customHeight="1" spans="1:3">
      <c r="A1009" s="220">
        <v>2140699</v>
      </c>
      <c r="B1009" s="220" t="s">
        <v>840</v>
      </c>
      <c r="C1009" s="258">
        <v>0</v>
      </c>
    </row>
    <row r="1010" ht="23.1" customHeight="1" spans="1:3">
      <c r="A1010" s="218">
        <v>21499</v>
      </c>
      <c r="B1010" s="218" t="s">
        <v>841</v>
      </c>
      <c r="C1010" s="253">
        <f>SUM(C1011:C1012)</f>
        <v>219</v>
      </c>
    </row>
    <row r="1011" ht="23.1" customHeight="1" spans="1:3">
      <c r="A1011" s="220">
        <v>2149901</v>
      </c>
      <c r="B1011" s="220" t="s">
        <v>842</v>
      </c>
      <c r="C1011" s="258">
        <v>219</v>
      </c>
    </row>
    <row r="1012" ht="23.1" customHeight="1" spans="1:3">
      <c r="A1012" s="220">
        <v>2149999</v>
      </c>
      <c r="B1012" s="220" t="s">
        <v>843</v>
      </c>
      <c r="C1012" s="258">
        <v>0</v>
      </c>
    </row>
    <row r="1013" ht="23.1" customHeight="1" spans="1:3">
      <c r="A1013" s="218">
        <v>215</v>
      </c>
      <c r="B1013" s="218" t="s">
        <v>844</v>
      </c>
      <c r="C1013" s="253">
        <f>SUM(C1014,C1024,C1040,C1045,C1056,C1063,C1071)</f>
        <v>2637</v>
      </c>
    </row>
    <row r="1014" ht="23.1" customHeight="1" spans="1:3">
      <c r="A1014" s="218">
        <v>21501</v>
      </c>
      <c r="B1014" s="218" t="s">
        <v>845</v>
      </c>
      <c r="C1014" s="253">
        <f>SUM(C1015:C1023)</f>
        <v>0</v>
      </c>
    </row>
    <row r="1015" ht="23.1" customHeight="1" spans="1:3">
      <c r="A1015" s="220">
        <v>2150101</v>
      </c>
      <c r="B1015" s="220" t="s">
        <v>76</v>
      </c>
      <c r="C1015" s="258"/>
    </row>
    <row r="1016" ht="23.1" customHeight="1" spans="1:3">
      <c r="A1016" s="220">
        <v>2150102</v>
      </c>
      <c r="B1016" s="220" t="s">
        <v>77</v>
      </c>
      <c r="C1016" s="258">
        <v>0</v>
      </c>
    </row>
    <row r="1017" ht="23.1" customHeight="1" spans="1:3">
      <c r="A1017" s="220">
        <v>2150103</v>
      </c>
      <c r="B1017" s="220" t="s">
        <v>78</v>
      </c>
      <c r="C1017" s="258">
        <v>0</v>
      </c>
    </row>
    <row r="1018" ht="23.1" customHeight="1" spans="1:3">
      <c r="A1018" s="220">
        <v>2150104</v>
      </c>
      <c r="B1018" s="220" t="s">
        <v>846</v>
      </c>
      <c r="C1018" s="258">
        <v>0</v>
      </c>
    </row>
    <row r="1019" ht="23.1" customHeight="1" spans="1:3">
      <c r="A1019" s="220">
        <v>2150105</v>
      </c>
      <c r="B1019" s="220" t="s">
        <v>847</v>
      </c>
      <c r="C1019" s="258">
        <v>0</v>
      </c>
    </row>
    <row r="1020" ht="23.1" customHeight="1" spans="1:3">
      <c r="A1020" s="220">
        <v>2150106</v>
      </c>
      <c r="B1020" s="220" t="s">
        <v>848</v>
      </c>
      <c r="C1020" s="258">
        <v>0</v>
      </c>
    </row>
    <row r="1021" ht="23.1" customHeight="1" spans="1:3">
      <c r="A1021" s="220">
        <v>2150107</v>
      </c>
      <c r="B1021" s="220" t="s">
        <v>849</v>
      </c>
      <c r="C1021" s="258">
        <v>0</v>
      </c>
    </row>
    <row r="1022" ht="23.1" customHeight="1" spans="1:3">
      <c r="A1022" s="220">
        <v>2150108</v>
      </c>
      <c r="B1022" s="220" t="s">
        <v>850</v>
      </c>
      <c r="C1022" s="258">
        <v>0</v>
      </c>
    </row>
    <row r="1023" ht="23.1" customHeight="1" spans="1:3">
      <c r="A1023" s="220">
        <v>2150199</v>
      </c>
      <c r="B1023" s="220" t="s">
        <v>851</v>
      </c>
      <c r="C1023" s="258">
        <v>0</v>
      </c>
    </row>
    <row r="1024" ht="23.1" customHeight="1" spans="1:3">
      <c r="A1024" s="218">
        <v>21502</v>
      </c>
      <c r="B1024" s="218" t="s">
        <v>852</v>
      </c>
      <c r="C1024" s="253">
        <f>SUM(C1025:C1039)</f>
        <v>0</v>
      </c>
    </row>
    <row r="1025" ht="23.1" customHeight="1" spans="1:3">
      <c r="A1025" s="220">
        <v>2150201</v>
      </c>
      <c r="B1025" s="220" t="s">
        <v>76</v>
      </c>
      <c r="C1025" s="258">
        <v>0</v>
      </c>
    </row>
    <row r="1026" ht="23.1" customHeight="1" spans="1:3">
      <c r="A1026" s="220">
        <v>2150202</v>
      </c>
      <c r="B1026" s="220" t="s">
        <v>77</v>
      </c>
      <c r="C1026" s="258">
        <v>0</v>
      </c>
    </row>
    <row r="1027" ht="23.1" customHeight="1" spans="1:3">
      <c r="A1027" s="220">
        <v>2150203</v>
      </c>
      <c r="B1027" s="220" t="s">
        <v>78</v>
      </c>
      <c r="C1027" s="258">
        <v>0</v>
      </c>
    </row>
    <row r="1028" ht="23.1" customHeight="1" spans="1:3">
      <c r="A1028" s="220">
        <v>2150204</v>
      </c>
      <c r="B1028" s="220" t="s">
        <v>853</v>
      </c>
      <c r="C1028" s="258">
        <v>0</v>
      </c>
    </row>
    <row r="1029" ht="23.1" customHeight="1" spans="1:3">
      <c r="A1029" s="220">
        <v>2150205</v>
      </c>
      <c r="B1029" s="220" t="s">
        <v>854</v>
      </c>
      <c r="C1029" s="258">
        <v>0</v>
      </c>
    </row>
    <row r="1030" ht="23.1" customHeight="1" spans="1:3">
      <c r="A1030" s="220">
        <v>2150206</v>
      </c>
      <c r="B1030" s="220" t="s">
        <v>855</v>
      </c>
      <c r="C1030" s="258">
        <v>0</v>
      </c>
    </row>
    <row r="1031" ht="23.1" customHeight="1" spans="1:3">
      <c r="A1031" s="220">
        <v>2150207</v>
      </c>
      <c r="B1031" s="220" t="s">
        <v>856</v>
      </c>
      <c r="C1031" s="258">
        <v>0</v>
      </c>
    </row>
    <row r="1032" ht="23.1" customHeight="1" spans="1:3">
      <c r="A1032" s="220">
        <v>2150208</v>
      </c>
      <c r="B1032" s="220" t="s">
        <v>857</v>
      </c>
      <c r="C1032" s="258">
        <v>0</v>
      </c>
    </row>
    <row r="1033" ht="23.1" customHeight="1" spans="1:3">
      <c r="A1033" s="220">
        <v>2150209</v>
      </c>
      <c r="B1033" s="220" t="s">
        <v>858</v>
      </c>
      <c r="C1033" s="258">
        <v>0</v>
      </c>
    </row>
    <row r="1034" ht="23.1" customHeight="1" spans="1:3">
      <c r="A1034" s="220">
        <v>2150210</v>
      </c>
      <c r="B1034" s="220" t="s">
        <v>859</v>
      </c>
      <c r="C1034" s="258">
        <v>0</v>
      </c>
    </row>
    <row r="1035" ht="23.1" customHeight="1" spans="1:3">
      <c r="A1035" s="220">
        <v>2150212</v>
      </c>
      <c r="B1035" s="220" t="s">
        <v>860</v>
      </c>
      <c r="C1035" s="258">
        <v>0</v>
      </c>
    </row>
    <row r="1036" ht="23.1" customHeight="1" spans="1:3">
      <c r="A1036" s="220">
        <v>2150213</v>
      </c>
      <c r="B1036" s="220" t="s">
        <v>861</v>
      </c>
      <c r="C1036" s="258">
        <v>0</v>
      </c>
    </row>
    <row r="1037" ht="23.1" customHeight="1" spans="1:3">
      <c r="A1037" s="220">
        <v>2150214</v>
      </c>
      <c r="B1037" s="220" t="s">
        <v>862</v>
      </c>
      <c r="C1037" s="258">
        <v>0</v>
      </c>
    </row>
    <row r="1038" ht="23.1" customHeight="1" spans="1:3">
      <c r="A1038" s="220">
        <v>2150215</v>
      </c>
      <c r="B1038" s="220" t="s">
        <v>863</v>
      </c>
      <c r="C1038" s="258">
        <v>0</v>
      </c>
    </row>
    <row r="1039" ht="23.1" customHeight="1" spans="1:3">
      <c r="A1039" s="220">
        <v>2150299</v>
      </c>
      <c r="B1039" s="220" t="s">
        <v>864</v>
      </c>
      <c r="C1039" s="258"/>
    </row>
    <row r="1040" ht="23.1" customHeight="1" spans="1:3">
      <c r="A1040" s="218">
        <v>21503</v>
      </c>
      <c r="B1040" s="218" t="s">
        <v>865</v>
      </c>
      <c r="C1040" s="253">
        <f>SUM(C1041:C1044)</f>
        <v>0</v>
      </c>
    </row>
    <row r="1041" ht="23.1" customHeight="1" spans="1:3">
      <c r="A1041" s="220">
        <v>2150301</v>
      </c>
      <c r="B1041" s="220" t="s">
        <v>76</v>
      </c>
      <c r="C1041" s="258">
        <v>0</v>
      </c>
    </row>
    <row r="1042" ht="23.1" customHeight="1" spans="1:3">
      <c r="A1042" s="220">
        <v>2150302</v>
      </c>
      <c r="B1042" s="220" t="s">
        <v>77</v>
      </c>
      <c r="C1042" s="258">
        <v>0</v>
      </c>
    </row>
    <row r="1043" ht="23.1" customHeight="1" spans="1:3">
      <c r="A1043" s="220">
        <v>2150303</v>
      </c>
      <c r="B1043" s="220" t="s">
        <v>78</v>
      </c>
      <c r="C1043" s="258">
        <v>0</v>
      </c>
    </row>
    <row r="1044" ht="23.1" customHeight="1" spans="1:3">
      <c r="A1044" s="220">
        <v>2150399</v>
      </c>
      <c r="B1044" s="220" t="s">
        <v>866</v>
      </c>
      <c r="C1044" s="258">
        <v>0</v>
      </c>
    </row>
    <row r="1045" ht="23.1" customHeight="1" spans="1:3">
      <c r="A1045" s="218">
        <v>21505</v>
      </c>
      <c r="B1045" s="218" t="s">
        <v>867</v>
      </c>
      <c r="C1045" s="253">
        <f>SUM(C1046:C1055)</f>
        <v>230</v>
      </c>
    </row>
    <row r="1046" ht="23.1" customHeight="1" spans="1:3">
      <c r="A1046" s="220">
        <v>2150501</v>
      </c>
      <c r="B1046" s="220" t="s">
        <v>76</v>
      </c>
      <c r="C1046" s="258">
        <v>0</v>
      </c>
    </row>
    <row r="1047" ht="23.1" customHeight="1" spans="1:3">
      <c r="A1047" s="220">
        <v>2150502</v>
      </c>
      <c r="B1047" s="220" t="s">
        <v>77</v>
      </c>
      <c r="C1047" s="258">
        <v>0</v>
      </c>
    </row>
    <row r="1048" ht="23.1" customHeight="1" spans="1:3">
      <c r="A1048" s="220">
        <v>2150503</v>
      </c>
      <c r="B1048" s="220" t="s">
        <v>78</v>
      </c>
      <c r="C1048" s="258">
        <v>0</v>
      </c>
    </row>
    <row r="1049" ht="23.1" customHeight="1" spans="1:3">
      <c r="A1049" s="220">
        <v>2150505</v>
      </c>
      <c r="B1049" s="220" t="s">
        <v>868</v>
      </c>
      <c r="C1049" s="258">
        <v>0</v>
      </c>
    </row>
    <row r="1050" ht="23.1" customHeight="1" spans="1:3">
      <c r="A1050" s="220">
        <v>2150507</v>
      </c>
      <c r="B1050" s="220" t="s">
        <v>869</v>
      </c>
      <c r="C1050" s="258">
        <v>0</v>
      </c>
    </row>
    <row r="1051" ht="23.1" customHeight="1" spans="1:3">
      <c r="A1051" s="220">
        <v>2150508</v>
      </c>
      <c r="B1051" s="220" t="s">
        <v>870</v>
      </c>
      <c r="C1051" s="258">
        <v>0</v>
      </c>
    </row>
    <row r="1052" ht="23.1" customHeight="1" spans="1:3">
      <c r="A1052" s="220">
        <v>2150516</v>
      </c>
      <c r="B1052" s="220" t="s">
        <v>871</v>
      </c>
      <c r="C1052" s="258">
        <v>0</v>
      </c>
    </row>
    <row r="1053" ht="23.1" customHeight="1" spans="1:3">
      <c r="A1053" s="220">
        <v>2150517</v>
      </c>
      <c r="B1053" s="220" t="s">
        <v>872</v>
      </c>
      <c r="C1053" s="258">
        <v>230</v>
      </c>
    </row>
    <row r="1054" ht="23.1" customHeight="1" spans="1:3">
      <c r="A1054" s="220">
        <v>2150550</v>
      </c>
      <c r="B1054" s="220" t="s">
        <v>85</v>
      </c>
      <c r="C1054" s="258">
        <v>0</v>
      </c>
    </row>
    <row r="1055" ht="23.1" customHeight="1" spans="1:3">
      <c r="A1055" s="220">
        <v>2150599</v>
      </c>
      <c r="B1055" s="220" t="s">
        <v>873</v>
      </c>
      <c r="C1055" s="258"/>
    </row>
    <row r="1056" ht="23.1" customHeight="1" spans="1:3">
      <c r="A1056" s="218">
        <v>21507</v>
      </c>
      <c r="B1056" s="218" t="s">
        <v>874</v>
      </c>
      <c r="C1056" s="253">
        <f>SUM(C1057:C1062)</f>
        <v>0</v>
      </c>
    </row>
    <row r="1057" ht="23.1" customHeight="1" spans="1:3">
      <c r="A1057" s="220">
        <v>2150701</v>
      </c>
      <c r="B1057" s="220" t="s">
        <v>76</v>
      </c>
      <c r="C1057" s="258">
        <v>0</v>
      </c>
    </row>
    <row r="1058" ht="23.1" customHeight="1" spans="1:3">
      <c r="A1058" s="220">
        <v>2150702</v>
      </c>
      <c r="B1058" s="220" t="s">
        <v>77</v>
      </c>
      <c r="C1058" s="258">
        <v>0</v>
      </c>
    </row>
    <row r="1059" ht="23.1" customHeight="1" spans="1:3">
      <c r="A1059" s="220">
        <v>2150703</v>
      </c>
      <c r="B1059" s="220" t="s">
        <v>78</v>
      </c>
      <c r="C1059" s="258">
        <v>0</v>
      </c>
    </row>
    <row r="1060" ht="23.1" customHeight="1" spans="1:3">
      <c r="A1060" s="220">
        <v>2150704</v>
      </c>
      <c r="B1060" s="220" t="s">
        <v>875</v>
      </c>
      <c r="C1060" s="258">
        <v>0</v>
      </c>
    </row>
    <row r="1061" ht="23.1" customHeight="1" spans="1:3">
      <c r="A1061" s="220">
        <v>2150705</v>
      </c>
      <c r="B1061" s="220" t="s">
        <v>876</v>
      </c>
      <c r="C1061" s="258">
        <v>0</v>
      </c>
    </row>
    <row r="1062" ht="23.1" customHeight="1" spans="1:3">
      <c r="A1062" s="220">
        <v>2150799</v>
      </c>
      <c r="B1062" s="220" t="s">
        <v>877</v>
      </c>
      <c r="C1062" s="258">
        <v>0</v>
      </c>
    </row>
    <row r="1063" ht="23.1" customHeight="1" spans="1:3">
      <c r="A1063" s="218">
        <v>21508</v>
      </c>
      <c r="B1063" s="218" t="s">
        <v>878</v>
      </c>
      <c r="C1063" s="253">
        <f>SUM(C1064:C1070)</f>
        <v>2407</v>
      </c>
    </row>
    <row r="1064" ht="23.1" customHeight="1" spans="1:3">
      <c r="A1064" s="220">
        <v>2150801</v>
      </c>
      <c r="B1064" s="220" t="s">
        <v>76</v>
      </c>
      <c r="C1064" s="258">
        <v>0</v>
      </c>
    </row>
    <row r="1065" ht="23.1" customHeight="1" spans="1:3">
      <c r="A1065" s="220">
        <v>2150802</v>
      </c>
      <c r="B1065" s="220" t="s">
        <v>77</v>
      </c>
      <c r="C1065" s="258">
        <v>0</v>
      </c>
    </row>
    <row r="1066" ht="23.1" customHeight="1" spans="1:3">
      <c r="A1066" s="220">
        <v>2150803</v>
      </c>
      <c r="B1066" s="220" t="s">
        <v>78</v>
      </c>
      <c r="C1066" s="258">
        <v>0</v>
      </c>
    </row>
    <row r="1067" ht="23.1" customHeight="1" spans="1:3">
      <c r="A1067" s="220">
        <v>2150804</v>
      </c>
      <c r="B1067" s="220" t="s">
        <v>879</v>
      </c>
      <c r="C1067" s="258">
        <v>0</v>
      </c>
    </row>
    <row r="1068" ht="23.1" customHeight="1" spans="1:3">
      <c r="A1068" s="220">
        <v>2150805</v>
      </c>
      <c r="B1068" s="220" t="s">
        <v>880</v>
      </c>
      <c r="C1068" s="258">
        <v>2170</v>
      </c>
    </row>
    <row r="1069" ht="23.1" customHeight="1" spans="1:3">
      <c r="A1069" s="220">
        <v>2150806</v>
      </c>
      <c r="B1069" s="220" t="s">
        <v>881</v>
      </c>
      <c r="C1069" s="258">
        <v>0</v>
      </c>
    </row>
    <row r="1070" ht="23.1" customHeight="1" spans="1:3">
      <c r="A1070" s="220">
        <v>2150899</v>
      </c>
      <c r="B1070" s="220" t="s">
        <v>882</v>
      </c>
      <c r="C1070" s="258">
        <v>237</v>
      </c>
    </row>
    <row r="1071" ht="23.1" customHeight="1" spans="1:3">
      <c r="A1071" s="218">
        <v>21599</v>
      </c>
      <c r="B1071" s="218" t="s">
        <v>883</v>
      </c>
      <c r="C1071" s="253">
        <f>SUM(C1072:C1076)</f>
        <v>0</v>
      </c>
    </row>
    <row r="1072" ht="23.1" customHeight="1" spans="1:3">
      <c r="A1072" s="220">
        <v>2159901</v>
      </c>
      <c r="B1072" s="220" t="s">
        <v>884</v>
      </c>
      <c r="C1072" s="258">
        <v>0</v>
      </c>
    </row>
    <row r="1073" ht="23.1" customHeight="1" spans="1:3">
      <c r="A1073" s="220">
        <v>2159904</v>
      </c>
      <c r="B1073" s="220" t="s">
        <v>885</v>
      </c>
      <c r="C1073" s="258">
        <v>0</v>
      </c>
    </row>
    <row r="1074" ht="23.1" customHeight="1" spans="1:3">
      <c r="A1074" s="220">
        <v>2159905</v>
      </c>
      <c r="B1074" s="220" t="s">
        <v>886</v>
      </c>
      <c r="C1074" s="258">
        <v>0</v>
      </c>
    </row>
    <row r="1075" ht="23.1" customHeight="1" spans="1:3">
      <c r="A1075" s="220">
        <v>2159906</v>
      </c>
      <c r="B1075" s="220" t="s">
        <v>887</v>
      </c>
      <c r="C1075" s="258">
        <v>0</v>
      </c>
    </row>
    <row r="1076" ht="23.1" customHeight="1" spans="1:3">
      <c r="A1076" s="220">
        <v>2159999</v>
      </c>
      <c r="B1076" s="220" t="s">
        <v>888</v>
      </c>
      <c r="C1076" s="258">
        <v>0</v>
      </c>
    </row>
    <row r="1077" ht="23.1" customHeight="1" spans="1:3">
      <c r="A1077" s="218">
        <v>216</v>
      </c>
      <c r="B1077" s="218" t="s">
        <v>889</v>
      </c>
      <c r="C1077" s="253">
        <f>SUM(C1078,C1088,C1094)</f>
        <v>729</v>
      </c>
    </row>
    <row r="1078" ht="23.1" customHeight="1" spans="1:3">
      <c r="A1078" s="218">
        <v>21602</v>
      </c>
      <c r="B1078" s="218" t="s">
        <v>890</v>
      </c>
      <c r="C1078" s="253">
        <f>SUM(C1079:C1087)</f>
        <v>713</v>
      </c>
    </row>
    <row r="1079" ht="23.1" customHeight="1" spans="1:3">
      <c r="A1079" s="220">
        <v>2160201</v>
      </c>
      <c r="B1079" s="220" t="s">
        <v>76</v>
      </c>
      <c r="C1079" s="258">
        <v>213</v>
      </c>
    </row>
    <row r="1080" ht="23.1" customHeight="1" spans="1:3">
      <c r="A1080" s="220">
        <v>2160202</v>
      </c>
      <c r="B1080" s="220" t="s">
        <v>77</v>
      </c>
      <c r="C1080" s="258">
        <v>0</v>
      </c>
    </row>
    <row r="1081" ht="23.1" customHeight="1" spans="1:3">
      <c r="A1081" s="220">
        <v>2160203</v>
      </c>
      <c r="B1081" s="220" t="s">
        <v>78</v>
      </c>
      <c r="C1081" s="258">
        <v>0</v>
      </c>
    </row>
    <row r="1082" ht="23.1" customHeight="1" spans="1:3">
      <c r="A1082" s="220">
        <v>2160216</v>
      </c>
      <c r="B1082" s="220" t="s">
        <v>891</v>
      </c>
      <c r="C1082" s="258">
        <v>0</v>
      </c>
    </row>
    <row r="1083" ht="23.1" customHeight="1" spans="1:3">
      <c r="A1083" s="220">
        <v>2160217</v>
      </c>
      <c r="B1083" s="220" t="s">
        <v>892</v>
      </c>
      <c r="C1083" s="258">
        <v>0</v>
      </c>
    </row>
    <row r="1084" ht="23.1" customHeight="1" spans="1:3">
      <c r="A1084" s="220">
        <v>2160218</v>
      </c>
      <c r="B1084" s="220" t="s">
        <v>893</v>
      </c>
      <c r="C1084" s="258">
        <v>0</v>
      </c>
    </row>
    <row r="1085" ht="23.1" customHeight="1" spans="1:3">
      <c r="A1085" s="220">
        <v>2160219</v>
      </c>
      <c r="B1085" s="220" t="s">
        <v>894</v>
      </c>
      <c r="C1085" s="258">
        <v>0</v>
      </c>
    </row>
    <row r="1086" ht="23.1" customHeight="1" spans="1:3">
      <c r="A1086" s="220">
        <v>2160250</v>
      </c>
      <c r="B1086" s="220" t="s">
        <v>85</v>
      </c>
      <c r="C1086" s="258">
        <v>0</v>
      </c>
    </row>
    <row r="1087" ht="23.1" customHeight="1" spans="1:3">
      <c r="A1087" s="220">
        <v>2160299</v>
      </c>
      <c r="B1087" s="220" t="s">
        <v>895</v>
      </c>
      <c r="C1087" s="258">
        <v>500</v>
      </c>
    </row>
    <row r="1088" ht="23.1" customHeight="1" spans="1:3">
      <c r="A1088" s="218">
        <v>21606</v>
      </c>
      <c r="B1088" s="218" t="s">
        <v>896</v>
      </c>
      <c r="C1088" s="253">
        <f>SUM(C1089:C1093)</f>
        <v>16</v>
      </c>
    </row>
    <row r="1089" ht="23.1" customHeight="1" spans="1:3">
      <c r="A1089" s="220">
        <v>2160601</v>
      </c>
      <c r="B1089" s="220" t="s">
        <v>76</v>
      </c>
      <c r="C1089" s="258">
        <v>0</v>
      </c>
    </row>
    <row r="1090" ht="23.1" customHeight="1" spans="1:3">
      <c r="A1090" s="220">
        <v>2160602</v>
      </c>
      <c r="B1090" s="220" t="s">
        <v>77</v>
      </c>
      <c r="C1090" s="258">
        <v>0</v>
      </c>
    </row>
    <row r="1091" ht="23.1" customHeight="1" spans="1:3">
      <c r="A1091" s="220">
        <v>2160603</v>
      </c>
      <c r="B1091" s="220" t="s">
        <v>78</v>
      </c>
      <c r="C1091" s="258">
        <v>0</v>
      </c>
    </row>
    <row r="1092" ht="23.1" customHeight="1" spans="1:3">
      <c r="A1092" s="220">
        <v>2160607</v>
      </c>
      <c r="B1092" s="220" t="s">
        <v>897</v>
      </c>
      <c r="C1092" s="258">
        <v>0</v>
      </c>
    </row>
    <row r="1093" ht="23.1" customHeight="1" spans="1:3">
      <c r="A1093" s="220">
        <v>2160699</v>
      </c>
      <c r="B1093" s="220" t="s">
        <v>898</v>
      </c>
      <c r="C1093" s="258">
        <v>16</v>
      </c>
    </row>
    <row r="1094" ht="23.1" customHeight="1" spans="1:3">
      <c r="A1094" s="218">
        <v>21699</v>
      </c>
      <c r="B1094" s="218" t="s">
        <v>899</v>
      </c>
      <c r="C1094" s="253">
        <f>SUM(C1095:C1096)</f>
        <v>0</v>
      </c>
    </row>
    <row r="1095" ht="23.1" customHeight="1" spans="1:3">
      <c r="A1095" s="220">
        <v>2169901</v>
      </c>
      <c r="B1095" s="220" t="s">
        <v>900</v>
      </c>
      <c r="C1095" s="258"/>
    </row>
    <row r="1096" ht="23.1" customHeight="1" spans="1:3">
      <c r="A1096" s="220">
        <v>2169999</v>
      </c>
      <c r="B1096" s="220" t="s">
        <v>901</v>
      </c>
      <c r="C1096" s="258">
        <v>0</v>
      </c>
    </row>
    <row r="1097" ht="23.1" customHeight="1" spans="1:3">
      <c r="A1097" s="218">
        <v>217</v>
      </c>
      <c r="B1097" s="218" t="s">
        <v>902</v>
      </c>
      <c r="C1097" s="253">
        <f>SUM(C1098,C1105,C1115,C1121,C1124)</f>
        <v>229</v>
      </c>
    </row>
    <row r="1098" ht="23.1" customHeight="1" spans="1:3">
      <c r="A1098" s="218">
        <v>21701</v>
      </c>
      <c r="B1098" s="218" t="s">
        <v>903</v>
      </c>
      <c r="C1098" s="253">
        <f>SUM(C1099:C1104)</f>
        <v>0</v>
      </c>
    </row>
    <row r="1099" ht="23.1" customHeight="1" spans="1:3">
      <c r="A1099" s="220">
        <v>2170101</v>
      </c>
      <c r="B1099" s="220" t="s">
        <v>76</v>
      </c>
      <c r="C1099" s="258">
        <v>0</v>
      </c>
    </row>
    <row r="1100" ht="23.1" customHeight="1" spans="1:3">
      <c r="A1100" s="220">
        <v>2170102</v>
      </c>
      <c r="B1100" s="220" t="s">
        <v>77</v>
      </c>
      <c r="C1100" s="258">
        <v>0</v>
      </c>
    </row>
    <row r="1101" ht="23.1" customHeight="1" spans="1:3">
      <c r="A1101" s="220">
        <v>2170103</v>
      </c>
      <c r="B1101" s="220" t="s">
        <v>78</v>
      </c>
      <c r="C1101" s="258">
        <v>0</v>
      </c>
    </row>
    <row r="1102" ht="23.1" customHeight="1" spans="1:3">
      <c r="A1102" s="220">
        <v>2170104</v>
      </c>
      <c r="B1102" s="220" t="s">
        <v>904</v>
      </c>
      <c r="C1102" s="258">
        <v>0</v>
      </c>
    </row>
    <row r="1103" ht="23.1" customHeight="1" spans="1:3">
      <c r="A1103" s="220">
        <v>2170150</v>
      </c>
      <c r="B1103" s="220" t="s">
        <v>85</v>
      </c>
      <c r="C1103" s="258">
        <v>0</v>
      </c>
    </row>
    <row r="1104" ht="23.1" customHeight="1" spans="1:3">
      <c r="A1104" s="220">
        <v>2170199</v>
      </c>
      <c r="B1104" s="220" t="s">
        <v>905</v>
      </c>
      <c r="C1104" s="258">
        <v>0</v>
      </c>
    </row>
    <row r="1105" ht="23.1" customHeight="1" spans="1:3">
      <c r="A1105" s="218">
        <v>21702</v>
      </c>
      <c r="B1105" s="218" t="s">
        <v>906</v>
      </c>
      <c r="C1105" s="253">
        <f>SUM(C1106:C1114)</f>
        <v>0</v>
      </c>
    </row>
    <row r="1106" ht="23.1" customHeight="1" spans="1:3">
      <c r="A1106" s="220">
        <v>2170201</v>
      </c>
      <c r="B1106" s="220" t="s">
        <v>907</v>
      </c>
      <c r="C1106" s="258">
        <v>0</v>
      </c>
    </row>
    <row r="1107" ht="23.1" customHeight="1" spans="1:3">
      <c r="A1107" s="220">
        <v>2170202</v>
      </c>
      <c r="B1107" s="220" t="s">
        <v>908</v>
      </c>
      <c r="C1107" s="258">
        <v>0</v>
      </c>
    </row>
    <row r="1108" ht="23.1" customHeight="1" spans="1:3">
      <c r="A1108" s="220">
        <v>2170203</v>
      </c>
      <c r="B1108" s="220" t="s">
        <v>909</v>
      </c>
      <c r="C1108" s="258">
        <v>0</v>
      </c>
    </row>
    <row r="1109" ht="23.1" customHeight="1" spans="1:3">
      <c r="A1109" s="220">
        <v>2170204</v>
      </c>
      <c r="B1109" s="220" t="s">
        <v>910</v>
      </c>
      <c r="C1109" s="258">
        <v>0</v>
      </c>
    </row>
    <row r="1110" ht="23.1" customHeight="1" spans="1:3">
      <c r="A1110" s="220">
        <v>2170205</v>
      </c>
      <c r="B1110" s="220" t="s">
        <v>911</v>
      </c>
      <c r="C1110" s="258">
        <v>0</v>
      </c>
    </row>
    <row r="1111" ht="23.1" customHeight="1" spans="1:3">
      <c r="A1111" s="220">
        <v>2170206</v>
      </c>
      <c r="B1111" s="220" t="s">
        <v>912</v>
      </c>
      <c r="C1111" s="258">
        <v>0</v>
      </c>
    </row>
    <row r="1112" ht="23.1" customHeight="1" spans="1:3">
      <c r="A1112" s="220">
        <v>2170207</v>
      </c>
      <c r="B1112" s="220" t="s">
        <v>913</v>
      </c>
      <c r="C1112" s="258">
        <v>0</v>
      </c>
    </row>
    <row r="1113" ht="23.1" customHeight="1" spans="1:3">
      <c r="A1113" s="220">
        <v>2170208</v>
      </c>
      <c r="B1113" s="220" t="s">
        <v>914</v>
      </c>
      <c r="C1113" s="258">
        <v>0</v>
      </c>
    </row>
    <row r="1114" ht="23.1" customHeight="1" spans="1:3">
      <c r="A1114" s="220">
        <v>2170299</v>
      </c>
      <c r="B1114" s="220" t="s">
        <v>915</v>
      </c>
      <c r="C1114" s="258">
        <v>0</v>
      </c>
    </row>
    <row r="1115" ht="23.1" customHeight="1" spans="1:3">
      <c r="A1115" s="218">
        <v>21703</v>
      </c>
      <c r="B1115" s="218" t="s">
        <v>916</v>
      </c>
      <c r="C1115" s="253">
        <f>SUM(C1116:C1120)</f>
        <v>0</v>
      </c>
    </row>
    <row r="1116" ht="23.1" customHeight="1" spans="1:3">
      <c r="A1116" s="220">
        <v>2170301</v>
      </c>
      <c r="B1116" s="220" t="s">
        <v>917</v>
      </c>
      <c r="C1116" s="258">
        <v>0</v>
      </c>
    </row>
    <row r="1117" ht="23.1" customHeight="1" spans="1:3">
      <c r="A1117" s="220">
        <v>2170302</v>
      </c>
      <c r="B1117" s="220" t="s">
        <v>918</v>
      </c>
      <c r="C1117" s="258">
        <v>0</v>
      </c>
    </row>
    <row r="1118" ht="23.1" customHeight="1" spans="1:3">
      <c r="A1118" s="220">
        <v>2170303</v>
      </c>
      <c r="B1118" s="220" t="s">
        <v>919</v>
      </c>
      <c r="C1118" s="258">
        <v>0</v>
      </c>
    </row>
    <row r="1119" ht="23.1" customHeight="1" spans="1:3">
      <c r="A1119" s="220">
        <v>2170304</v>
      </c>
      <c r="B1119" s="220" t="s">
        <v>920</v>
      </c>
      <c r="C1119" s="258">
        <v>0</v>
      </c>
    </row>
    <row r="1120" ht="23.1" customHeight="1" spans="1:3">
      <c r="A1120" s="220">
        <v>2170399</v>
      </c>
      <c r="B1120" s="220" t="s">
        <v>921</v>
      </c>
      <c r="C1120" s="258">
        <v>0</v>
      </c>
    </row>
    <row r="1121" ht="23.1" customHeight="1" spans="1:3">
      <c r="A1121" s="218">
        <v>21704</v>
      </c>
      <c r="B1121" s="218" t="s">
        <v>922</v>
      </c>
      <c r="C1121" s="253">
        <f>SUM(C1122:C1123)</f>
        <v>0</v>
      </c>
    </row>
    <row r="1122" ht="23.1" customHeight="1" spans="1:3">
      <c r="A1122" s="220">
        <v>2170401</v>
      </c>
      <c r="B1122" s="220" t="s">
        <v>923</v>
      </c>
      <c r="C1122" s="258">
        <v>0</v>
      </c>
    </row>
    <row r="1123" ht="23.1" customHeight="1" spans="1:3">
      <c r="A1123" s="220">
        <v>2170499</v>
      </c>
      <c r="B1123" s="220" t="s">
        <v>924</v>
      </c>
      <c r="C1123" s="258">
        <v>0</v>
      </c>
    </row>
    <row r="1124" ht="23.1" customHeight="1" spans="1:3">
      <c r="A1124" s="218">
        <v>21799</v>
      </c>
      <c r="B1124" s="218" t="s">
        <v>925</v>
      </c>
      <c r="C1124" s="253">
        <f>SUM(C1125:C1126)</f>
        <v>229</v>
      </c>
    </row>
    <row r="1125" ht="23.1" customHeight="1" spans="1:3">
      <c r="A1125" s="220">
        <v>2179902</v>
      </c>
      <c r="B1125" s="220" t="s">
        <v>926</v>
      </c>
      <c r="C1125" s="258"/>
    </row>
    <row r="1126" ht="23.1" customHeight="1" spans="1:3">
      <c r="A1126" s="220">
        <v>2179999</v>
      </c>
      <c r="B1126" s="220" t="s">
        <v>927</v>
      </c>
      <c r="C1126" s="258">
        <v>229</v>
      </c>
    </row>
    <row r="1127" ht="23.1" customHeight="1" spans="1:3">
      <c r="A1127" s="218">
        <v>219</v>
      </c>
      <c r="B1127" s="218" t="s">
        <v>928</v>
      </c>
      <c r="C1127" s="253">
        <f>SUM(C1128:C1136)</f>
        <v>0</v>
      </c>
    </row>
    <row r="1128" ht="23.1" customHeight="1" spans="1:3">
      <c r="A1128" s="218">
        <v>21901</v>
      </c>
      <c r="B1128" s="218" t="s">
        <v>929</v>
      </c>
      <c r="C1128" s="253">
        <v>0</v>
      </c>
    </row>
    <row r="1129" ht="23.1" customHeight="1" spans="1:3">
      <c r="A1129" s="218">
        <v>21902</v>
      </c>
      <c r="B1129" s="218" t="s">
        <v>930</v>
      </c>
      <c r="C1129" s="253">
        <v>0</v>
      </c>
    </row>
    <row r="1130" ht="23.1" customHeight="1" spans="1:3">
      <c r="A1130" s="218">
        <v>21903</v>
      </c>
      <c r="B1130" s="218" t="s">
        <v>931</v>
      </c>
      <c r="C1130" s="253">
        <v>0</v>
      </c>
    </row>
    <row r="1131" ht="23.1" customHeight="1" spans="1:3">
      <c r="A1131" s="218">
        <v>21904</v>
      </c>
      <c r="B1131" s="218" t="s">
        <v>932</v>
      </c>
      <c r="C1131" s="253">
        <v>0</v>
      </c>
    </row>
    <row r="1132" ht="23.1" customHeight="1" spans="1:3">
      <c r="A1132" s="218">
        <v>21905</v>
      </c>
      <c r="B1132" s="218" t="s">
        <v>933</v>
      </c>
      <c r="C1132" s="253">
        <v>0</v>
      </c>
    </row>
    <row r="1133" ht="23.1" customHeight="1" spans="1:3">
      <c r="A1133" s="218">
        <v>21906</v>
      </c>
      <c r="B1133" s="218" t="s">
        <v>934</v>
      </c>
      <c r="C1133" s="253">
        <v>0</v>
      </c>
    </row>
    <row r="1134" ht="23.1" customHeight="1" spans="1:3">
      <c r="A1134" s="218">
        <v>21907</v>
      </c>
      <c r="B1134" s="218" t="s">
        <v>935</v>
      </c>
      <c r="C1134" s="253">
        <v>0</v>
      </c>
    </row>
    <row r="1135" ht="23.1" customHeight="1" spans="1:3">
      <c r="A1135" s="218">
        <v>21908</v>
      </c>
      <c r="B1135" s="218" t="s">
        <v>936</v>
      </c>
      <c r="C1135" s="253">
        <v>0</v>
      </c>
    </row>
    <row r="1136" ht="23.1" customHeight="1" spans="1:3">
      <c r="A1136" s="218">
        <v>21999</v>
      </c>
      <c r="B1136" s="218" t="s">
        <v>937</v>
      </c>
      <c r="C1136" s="253">
        <v>0</v>
      </c>
    </row>
    <row r="1137" ht="23.1" customHeight="1" spans="1:3">
      <c r="A1137" s="218">
        <v>220</v>
      </c>
      <c r="B1137" s="218" t="s">
        <v>938</v>
      </c>
      <c r="C1137" s="253">
        <f>SUM(C1138,C1165,C1180)</f>
        <v>7713</v>
      </c>
    </row>
    <row r="1138" ht="23.1" customHeight="1" spans="1:3">
      <c r="A1138" s="218">
        <v>22001</v>
      </c>
      <c r="B1138" s="218" t="s">
        <v>939</v>
      </c>
      <c r="C1138" s="253">
        <f>SUM(C1139:C1164)</f>
        <v>7561</v>
      </c>
    </row>
    <row r="1139" ht="23.1" customHeight="1" spans="1:3">
      <c r="A1139" s="220">
        <v>2200101</v>
      </c>
      <c r="B1139" s="220" t="s">
        <v>76</v>
      </c>
      <c r="C1139" s="258">
        <v>104</v>
      </c>
    </row>
    <row r="1140" ht="23.1" customHeight="1" spans="1:3">
      <c r="A1140" s="220">
        <v>2200102</v>
      </c>
      <c r="B1140" s="220" t="s">
        <v>77</v>
      </c>
      <c r="C1140" s="258">
        <v>0</v>
      </c>
    </row>
    <row r="1141" ht="23.1" customHeight="1" spans="1:3">
      <c r="A1141" s="220">
        <v>2200103</v>
      </c>
      <c r="B1141" s="220" t="s">
        <v>78</v>
      </c>
      <c r="C1141" s="258">
        <v>0</v>
      </c>
    </row>
    <row r="1142" ht="23.1" customHeight="1" spans="1:3">
      <c r="A1142" s="220">
        <v>2200104</v>
      </c>
      <c r="B1142" s="220" t="s">
        <v>940</v>
      </c>
      <c r="C1142" s="258">
        <v>0</v>
      </c>
    </row>
    <row r="1143" ht="23.1" customHeight="1" spans="1:3">
      <c r="A1143" s="220">
        <v>2200106</v>
      </c>
      <c r="B1143" s="220" t="s">
        <v>941</v>
      </c>
      <c r="C1143" s="258">
        <v>6300</v>
      </c>
    </row>
    <row r="1144" ht="23.1" customHeight="1" spans="1:3">
      <c r="A1144" s="220">
        <v>2200107</v>
      </c>
      <c r="B1144" s="220" t="s">
        <v>942</v>
      </c>
      <c r="C1144" s="258">
        <v>0</v>
      </c>
    </row>
    <row r="1145" ht="23.1" customHeight="1" spans="1:3">
      <c r="A1145" s="220">
        <v>2200108</v>
      </c>
      <c r="B1145" s="220" t="s">
        <v>943</v>
      </c>
      <c r="C1145" s="258">
        <v>0</v>
      </c>
    </row>
    <row r="1146" ht="23.1" customHeight="1" spans="1:3">
      <c r="A1146" s="220">
        <v>2200109</v>
      </c>
      <c r="B1146" s="220" t="s">
        <v>944</v>
      </c>
      <c r="C1146" s="258">
        <v>0</v>
      </c>
    </row>
    <row r="1147" ht="23.1" customHeight="1" spans="1:3">
      <c r="A1147" s="220">
        <v>2200112</v>
      </c>
      <c r="B1147" s="220" t="s">
        <v>945</v>
      </c>
      <c r="C1147" s="258">
        <v>0</v>
      </c>
    </row>
    <row r="1148" ht="23.1" customHeight="1" spans="1:3">
      <c r="A1148" s="220">
        <v>2200113</v>
      </c>
      <c r="B1148" s="220" t="s">
        <v>946</v>
      </c>
      <c r="C1148" s="258">
        <v>0</v>
      </c>
    </row>
    <row r="1149" ht="23.1" customHeight="1" spans="1:3">
      <c r="A1149" s="220">
        <v>2200114</v>
      </c>
      <c r="B1149" s="220" t="s">
        <v>947</v>
      </c>
      <c r="C1149" s="258">
        <v>0</v>
      </c>
    </row>
    <row r="1150" ht="23.1" customHeight="1" spans="1:3">
      <c r="A1150" s="220">
        <v>2200115</v>
      </c>
      <c r="B1150" s="220" t="s">
        <v>948</v>
      </c>
      <c r="C1150" s="258">
        <v>0</v>
      </c>
    </row>
    <row r="1151" ht="23.1" customHeight="1" spans="1:3">
      <c r="A1151" s="220">
        <v>2200116</v>
      </c>
      <c r="B1151" s="220" t="s">
        <v>949</v>
      </c>
      <c r="C1151" s="258">
        <v>0</v>
      </c>
    </row>
    <row r="1152" ht="23.1" customHeight="1" spans="1:3">
      <c r="A1152" s="220">
        <v>2200119</v>
      </c>
      <c r="B1152" s="220" t="s">
        <v>950</v>
      </c>
      <c r="C1152" s="258">
        <v>0</v>
      </c>
    </row>
    <row r="1153" ht="23.1" customHeight="1" spans="1:3">
      <c r="A1153" s="220">
        <v>2200120</v>
      </c>
      <c r="B1153" s="220" t="s">
        <v>951</v>
      </c>
      <c r="C1153" s="258">
        <v>0</v>
      </c>
    </row>
    <row r="1154" ht="23.1" customHeight="1" spans="1:3">
      <c r="A1154" s="220">
        <v>2200121</v>
      </c>
      <c r="B1154" s="220" t="s">
        <v>952</v>
      </c>
      <c r="C1154" s="258">
        <v>0</v>
      </c>
    </row>
    <row r="1155" ht="23.1" customHeight="1" spans="1:3">
      <c r="A1155" s="220">
        <v>2200122</v>
      </c>
      <c r="B1155" s="220" t="s">
        <v>953</v>
      </c>
      <c r="C1155" s="258">
        <v>0</v>
      </c>
    </row>
    <row r="1156" ht="23.1" customHeight="1" spans="1:3">
      <c r="A1156" s="220">
        <v>2200123</v>
      </c>
      <c r="B1156" s="220" t="s">
        <v>954</v>
      </c>
      <c r="C1156" s="258">
        <v>0</v>
      </c>
    </row>
    <row r="1157" ht="23.1" customHeight="1" spans="1:3">
      <c r="A1157" s="220">
        <v>2200124</v>
      </c>
      <c r="B1157" s="220" t="s">
        <v>955</v>
      </c>
      <c r="C1157" s="258">
        <v>0</v>
      </c>
    </row>
    <row r="1158" ht="23.1" customHeight="1" spans="1:3">
      <c r="A1158" s="220">
        <v>2200125</v>
      </c>
      <c r="B1158" s="220" t="s">
        <v>956</v>
      </c>
      <c r="C1158" s="258">
        <v>0</v>
      </c>
    </row>
    <row r="1159" ht="23.1" customHeight="1" spans="1:3">
      <c r="A1159" s="220">
        <v>2200126</v>
      </c>
      <c r="B1159" s="220" t="s">
        <v>957</v>
      </c>
      <c r="C1159" s="258">
        <v>0</v>
      </c>
    </row>
    <row r="1160" ht="23.1" customHeight="1" spans="1:3">
      <c r="A1160" s="220">
        <v>2200127</v>
      </c>
      <c r="B1160" s="220" t="s">
        <v>958</v>
      </c>
      <c r="C1160" s="258">
        <v>0</v>
      </c>
    </row>
    <row r="1161" ht="23.1" customHeight="1" spans="1:3">
      <c r="A1161" s="220">
        <v>2200128</v>
      </c>
      <c r="B1161" s="220" t="s">
        <v>959</v>
      </c>
      <c r="C1161" s="258">
        <v>0</v>
      </c>
    </row>
    <row r="1162" ht="23.1" customHeight="1" spans="1:3">
      <c r="A1162" s="220">
        <v>2200129</v>
      </c>
      <c r="B1162" s="220" t="s">
        <v>960</v>
      </c>
      <c r="C1162" s="258">
        <v>0</v>
      </c>
    </row>
    <row r="1163" ht="23.1" customHeight="1" spans="1:3">
      <c r="A1163" s="220">
        <v>2200150</v>
      </c>
      <c r="B1163" s="220" t="s">
        <v>85</v>
      </c>
      <c r="C1163" s="258">
        <v>1157</v>
      </c>
    </row>
    <row r="1164" ht="23.1" customHeight="1" spans="1:3">
      <c r="A1164" s="220">
        <v>2200199</v>
      </c>
      <c r="B1164" s="220" t="s">
        <v>961</v>
      </c>
      <c r="C1164" s="258">
        <v>0</v>
      </c>
    </row>
    <row r="1165" ht="23.1" customHeight="1" spans="1:3">
      <c r="A1165" s="218">
        <v>22005</v>
      </c>
      <c r="B1165" s="218" t="s">
        <v>962</v>
      </c>
      <c r="C1165" s="253">
        <f>SUM(C1166:C1179)</f>
        <v>152</v>
      </c>
    </row>
    <row r="1166" ht="23.1" customHeight="1" spans="1:3">
      <c r="A1166" s="220">
        <v>2200501</v>
      </c>
      <c r="B1166" s="220" t="s">
        <v>76</v>
      </c>
      <c r="C1166" s="258">
        <v>56</v>
      </c>
    </row>
    <row r="1167" ht="23.1" customHeight="1" spans="1:3">
      <c r="A1167" s="220">
        <v>2200502</v>
      </c>
      <c r="B1167" s="220" t="s">
        <v>77</v>
      </c>
      <c r="C1167" s="258">
        <v>0</v>
      </c>
    </row>
    <row r="1168" ht="23.1" customHeight="1" spans="1:3">
      <c r="A1168" s="220">
        <v>2200503</v>
      </c>
      <c r="B1168" s="220" t="s">
        <v>78</v>
      </c>
      <c r="C1168" s="258">
        <v>0</v>
      </c>
    </row>
    <row r="1169" ht="23.1" customHeight="1" spans="1:3">
      <c r="A1169" s="220">
        <v>2200504</v>
      </c>
      <c r="B1169" s="220" t="s">
        <v>963</v>
      </c>
      <c r="C1169" s="258">
        <v>36</v>
      </c>
    </row>
    <row r="1170" ht="23.1" customHeight="1" spans="1:3">
      <c r="A1170" s="220">
        <v>2200506</v>
      </c>
      <c r="B1170" s="220" t="s">
        <v>964</v>
      </c>
      <c r="C1170" s="258">
        <v>0</v>
      </c>
    </row>
    <row r="1171" ht="23.1" customHeight="1" spans="1:3">
      <c r="A1171" s="220">
        <v>2200507</v>
      </c>
      <c r="B1171" s="220" t="s">
        <v>965</v>
      </c>
      <c r="C1171" s="258">
        <v>0</v>
      </c>
    </row>
    <row r="1172" ht="23.1" customHeight="1" spans="1:3">
      <c r="A1172" s="220">
        <v>2200508</v>
      </c>
      <c r="B1172" s="220" t="s">
        <v>966</v>
      </c>
      <c r="C1172" s="258">
        <v>0</v>
      </c>
    </row>
    <row r="1173" ht="23.1" customHeight="1" spans="1:3">
      <c r="A1173" s="220">
        <v>2200509</v>
      </c>
      <c r="B1173" s="220" t="s">
        <v>967</v>
      </c>
      <c r="C1173" s="258">
        <v>60</v>
      </c>
    </row>
    <row r="1174" ht="23.1" customHeight="1" spans="1:3">
      <c r="A1174" s="220">
        <v>2200510</v>
      </c>
      <c r="B1174" s="220" t="s">
        <v>968</v>
      </c>
      <c r="C1174" s="258"/>
    </row>
    <row r="1175" ht="23.1" customHeight="1" spans="1:3">
      <c r="A1175" s="220">
        <v>2200511</v>
      </c>
      <c r="B1175" s="220" t="s">
        <v>969</v>
      </c>
      <c r="C1175" s="258"/>
    </row>
    <row r="1176" ht="23.1" customHeight="1" spans="1:3">
      <c r="A1176" s="220">
        <v>2200512</v>
      </c>
      <c r="B1176" s="220" t="s">
        <v>970</v>
      </c>
      <c r="C1176" s="258"/>
    </row>
    <row r="1177" ht="23.1" customHeight="1" spans="1:3">
      <c r="A1177" s="220">
        <v>2200513</v>
      </c>
      <c r="B1177" s="220" t="s">
        <v>971</v>
      </c>
      <c r="C1177" s="258">
        <v>0</v>
      </c>
    </row>
    <row r="1178" ht="23.1" customHeight="1" spans="1:3">
      <c r="A1178" s="220">
        <v>2200514</v>
      </c>
      <c r="B1178" s="220" t="s">
        <v>972</v>
      </c>
      <c r="C1178" s="258">
        <v>0</v>
      </c>
    </row>
    <row r="1179" ht="23.1" customHeight="1" spans="1:3">
      <c r="A1179" s="220">
        <v>2200599</v>
      </c>
      <c r="B1179" s="220" t="s">
        <v>973</v>
      </c>
      <c r="C1179" s="258">
        <v>0</v>
      </c>
    </row>
    <row r="1180" ht="23.1" customHeight="1" spans="1:3">
      <c r="A1180" s="218">
        <v>22099</v>
      </c>
      <c r="B1180" s="218" t="s">
        <v>974</v>
      </c>
      <c r="C1180" s="253">
        <f>C1181</f>
        <v>0</v>
      </c>
    </row>
    <row r="1181" ht="23.1" customHeight="1" spans="1:3">
      <c r="A1181" s="220">
        <v>2209999</v>
      </c>
      <c r="B1181" s="220" t="s">
        <v>975</v>
      </c>
      <c r="C1181" s="258">
        <v>0</v>
      </c>
    </row>
    <row r="1182" ht="23.1" customHeight="1" spans="1:3">
      <c r="A1182" s="218">
        <v>221</v>
      </c>
      <c r="B1182" s="218" t="s">
        <v>976</v>
      </c>
      <c r="C1182" s="253">
        <f>SUM(C1183,C1194,C1198)</f>
        <v>8259</v>
      </c>
    </row>
    <row r="1183" ht="23.1" customHeight="1" spans="1:3">
      <c r="A1183" s="218">
        <v>22101</v>
      </c>
      <c r="B1183" s="218" t="s">
        <v>977</v>
      </c>
      <c r="C1183" s="253">
        <f>SUM(C1184:C1193)</f>
        <v>1196</v>
      </c>
    </row>
    <row r="1184" ht="23.1" customHeight="1" spans="1:3">
      <c r="A1184" s="220">
        <v>2210101</v>
      </c>
      <c r="B1184" s="220" t="s">
        <v>978</v>
      </c>
      <c r="C1184" s="258">
        <v>0</v>
      </c>
    </row>
    <row r="1185" ht="23.1" customHeight="1" spans="1:3">
      <c r="A1185" s="220">
        <v>2210102</v>
      </c>
      <c r="B1185" s="220" t="s">
        <v>979</v>
      </c>
      <c r="C1185" s="258"/>
    </row>
    <row r="1186" ht="23.1" customHeight="1" spans="1:3">
      <c r="A1186" s="220">
        <v>2210103</v>
      </c>
      <c r="B1186" s="220" t="s">
        <v>980</v>
      </c>
      <c r="C1186" s="258"/>
    </row>
    <row r="1187" ht="23.1" customHeight="1" spans="1:3">
      <c r="A1187" s="220">
        <v>2210104</v>
      </c>
      <c r="B1187" s="220" t="s">
        <v>981</v>
      </c>
      <c r="C1187" s="258"/>
    </row>
    <row r="1188" ht="23.1" customHeight="1" spans="1:3">
      <c r="A1188" s="220">
        <v>2210105</v>
      </c>
      <c r="B1188" s="220" t="s">
        <v>982</v>
      </c>
      <c r="C1188" s="258">
        <v>673</v>
      </c>
    </row>
    <row r="1189" ht="23.1" customHeight="1" spans="1:3">
      <c r="A1189" s="220">
        <v>2210106</v>
      </c>
      <c r="B1189" s="220" t="s">
        <v>983</v>
      </c>
      <c r="C1189" s="258">
        <v>0</v>
      </c>
    </row>
    <row r="1190" ht="23.1" customHeight="1" spans="1:3">
      <c r="A1190" s="220">
        <v>2210107</v>
      </c>
      <c r="B1190" s="220" t="s">
        <v>984</v>
      </c>
      <c r="C1190" s="258">
        <v>323</v>
      </c>
    </row>
    <row r="1191" ht="23.1" customHeight="1" spans="1:3">
      <c r="A1191" s="220">
        <v>2210108</v>
      </c>
      <c r="B1191" s="220" t="s">
        <v>985</v>
      </c>
      <c r="C1191" s="258">
        <v>200</v>
      </c>
    </row>
    <row r="1192" ht="23.1" customHeight="1" spans="1:3">
      <c r="A1192" s="220">
        <v>2210109</v>
      </c>
      <c r="B1192" s="220" t="s">
        <v>986</v>
      </c>
      <c r="C1192" s="258"/>
    </row>
    <row r="1193" ht="23.1" customHeight="1" spans="1:3">
      <c r="A1193" s="220">
        <v>2210199</v>
      </c>
      <c r="B1193" s="220" t="s">
        <v>987</v>
      </c>
      <c r="C1193" s="258"/>
    </row>
    <row r="1194" ht="23.1" customHeight="1" spans="1:3">
      <c r="A1194" s="218">
        <v>22102</v>
      </c>
      <c r="B1194" s="218" t="s">
        <v>988</v>
      </c>
      <c r="C1194" s="253">
        <f>SUM(C1195:C1197)</f>
        <v>7043</v>
      </c>
    </row>
    <row r="1195" ht="23.1" customHeight="1" spans="1:3">
      <c r="A1195" s="220">
        <v>2210201</v>
      </c>
      <c r="B1195" s="220" t="s">
        <v>989</v>
      </c>
      <c r="C1195" s="258">
        <v>7043</v>
      </c>
    </row>
    <row r="1196" ht="23.1" customHeight="1" spans="1:3">
      <c r="A1196" s="220">
        <v>2210202</v>
      </c>
      <c r="B1196" s="220" t="s">
        <v>990</v>
      </c>
      <c r="C1196" s="258">
        <v>0</v>
      </c>
    </row>
    <row r="1197" ht="23.1" customHeight="1" spans="1:3">
      <c r="A1197" s="220">
        <v>2210203</v>
      </c>
      <c r="B1197" s="220" t="s">
        <v>991</v>
      </c>
      <c r="C1197" s="258">
        <v>0</v>
      </c>
    </row>
    <row r="1198" ht="23.1" customHeight="1" spans="1:3">
      <c r="A1198" s="218">
        <v>22103</v>
      </c>
      <c r="B1198" s="218" t="s">
        <v>992</v>
      </c>
      <c r="C1198" s="253">
        <f>SUM(C1199:C1201)</f>
        <v>20</v>
      </c>
    </row>
    <row r="1199" ht="23.1" customHeight="1" spans="1:3">
      <c r="A1199" s="220">
        <v>2210301</v>
      </c>
      <c r="B1199" s="220" t="s">
        <v>993</v>
      </c>
      <c r="C1199" s="258">
        <v>20</v>
      </c>
    </row>
    <row r="1200" ht="23.1" customHeight="1" spans="1:3">
      <c r="A1200" s="220">
        <v>2210302</v>
      </c>
      <c r="B1200" s="220" t="s">
        <v>994</v>
      </c>
      <c r="C1200" s="258">
        <v>0</v>
      </c>
    </row>
    <row r="1201" ht="23.1" customHeight="1" spans="1:3">
      <c r="A1201" s="220">
        <v>2210399</v>
      </c>
      <c r="B1201" s="220" t="s">
        <v>995</v>
      </c>
      <c r="C1201" s="258">
        <v>0</v>
      </c>
    </row>
    <row r="1202" ht="23.1" customHeight="1" spans="1:3">
      <c r="A1202" s="218">
        <v>222</v>
      </c>
      <c r="B1202" s="218" t="s">
        <v>996</v>
      </c>
      <c r="C1202" s="253">
        <f>SUM(C1203,C1221,C1227,C1233)</f>
        <v>332</v>
      </c>
    </row>
    <row r="1203" ht="23.1" customHeight="1" spans="1:3">
      <c r="A1203" s="218">
        <v>22201</v>
      </c>
      <c r="B1203" s="218" t="s">
        <v>997</v>
      </c>
      <c r="C1203" s="253">
        <f>SUM(C1204:C1220)</f>
        <v>106</v>
      </c>
    </row>
    <row r="1204" ht="23.1" customHeight="1" spans="1:3">
      <c r="A1204" s="220">
        <v>2220101</v>
      </c>
      <c r="B1204" s="220" t="s">
        <v>76</v>
      </c>
      <c r="C1204" s="258">
        <v>0</v>
      </c>
    </row>
    <row r="1205" ht="23.1" customHeight="1" spans="1:3">
      <c r="A1205" s="220">
        <v>2220102</v>
      </c>
      <c r="B1205" s="220" t="s">
        <v>77</v>
      </c>
      <c r="C1205" s="258">
        <v>0</v>
      </c>
    </row>
    <row r="1206" ht="23.1" customHeight="1" spans="1:3">
      <c r="A1206" s="220">
        <v>2220103</v>
      </c>
      <c r="B1206" s="220" t="s">
        <v>78</v>
      </c>
      <c r="C1206" s="258">
        <v>0</v>
      </c>
    </row>
    <row r="1207" ht="23.1" customHeight="1" spans="1:3">
      <c r="A1207" s="220">
        <v>2220104</v>
      </c>
      <c r="B1207" s="220" t="s">
        <v>998</v>
      </c>
      <c r="C1207" s="258">
        <v>0</v>
      </c>
    </row>
    <row r="1208" ht="23.1" customHeight="1" spans="1:3">
      <c r="A1208" s="220">
        <v>2220105</v>
      </c>
      <c r="B1208" s="220" t="s">
        <v>999</v>
      </c>
      <c r="C1208" s="258">
        <v>0</v>
      </c>
    </row>
    <row r="1209" ht="23.1" customHeight="1" spans="1:3">
      <c r="A1209" s="220">
        <v>2220106</v>
      </c>
      <c r="B1209" s="220" t="s">
        <v>1000</v>
      </c>
      <c r="C1209" s="258">
        <v>0</v>
      </c>
    </row>
    <row r="1210" ht="23.1" customHeight="1" spans="1:3">
      <c r="A1210" s="220">
        <v>2220107</v>
      </c>
      <c r="B1210" s="220" t="s">
        <v>1001</v>
      </c>
      <c r="C1210" s="258">
        <v>0</v>
      </c>
    </row>
    <row r="1211" ht="23.1" customHeight="1" spans="1:3">
      <c r="A1211" s="220">
        <v>2220112</v>
      </c>
      <c r="B1211" s="220" t="s">
        <v>1002</v>
      </c>
      <c r="C1211" s="258">
        <v>106</v>
      </c>
    </row>
    <row r="1212" ht="23.1" customHeight="1" spans="1:3">
      <c r="A1212" s="220">
        <v>2220113</v>
      </c>
      <c r="B1212" s="220" t="s">
        <v>1003</v>
      </c>
      <c r="C1212" s="258">
        <v>0</v>
      </c>
    </row>
    <row r="1213" ht="23.1" customHeight="1" spans="1:3">
      <c r="A1213" s="220">
        <v>2220114</v>
      </c>
      <c r="B1213" s="220" t="s">
        <v>1004</v>
      </c>
      <c r="C1213" s="258">
        <v>0</v>
      </c>
    </row>
    <row r="1214" ht="23.1" customHeight="1" spans="1:3">
      <c r="A1214" s="220">
        <v>2220115</v>
      </c>
      <c r="B1214" s="220" t="s">
        <v>1005</v>
      </c>
      <c r="C1214" s="258">
        <v>0</v>
      </c>
    </row>
    <row r="1215" ht="23.1" customHeight="1" spans="1:3">
      <c r="A1215" s="220">
        <v>2220118</v>
      </c>
      <c r="B1215" s="220" t="s">
        <v>1006</v>
      </c>
      <c r="C1215" s="258">
        <v>0</v>
      </c>
    </row>
    <row r="1216" ht="23.1" customHeight="1" spans="1:3">
      <c r="A1216" s="220">
        <v>2220119</v>
      </c>
      <c r="B1216" s="220" t="s">
        <v>1007</v>
      </c>
      <c r="C1216" s="258">
        <v>0</v>
      </c>
    </row>
    <row r="1217" ht="23.1" customHeight="1" spans="1:3">
      <c r="A1217" s="220">
        <v>2220120</v>
      </c>
      <c r="B1217" s="220" t="s">
        <v>1008</v>
      </c>
      <c r="C1217" s="258">
        <v>0</v>
      </c>
    </row>
    <row r="1218" ht="23.1" customHeight="1" spans="1:3">
      <c r="A1218" s="220">
        <v>2220121</v>
      </c>
      <c r="B1218" s="220" t="s">
        <v>1009</v>
      </c>
      <c r="C1218" s="258">
        <v>0</v>
      </c>
    </row>
    <row r="1219" ht="23.1" customHeight="1" spans="1:3">
      <c r="A1219" s="220">
        <v>2220150</v>
      </c>
      <c r="B1219" s="220" t="s">
        <v>85</v>
      </c>
      <c r="C1219" s="258">
        <v>0</v>
      </c>
    </row>
    <row r="1220" ht="23.1" customHeight="1" spans="1:3">
      <c r="A1220" s="220">
        <v>2220199</v>
      </c>
      <c r="B1220" s="220" t="s">
        <v>1010</v>
      </c>
      <c r="C1220" s="258"/>
    </row>
    <row r="1221" ht="23.1" customHeight="1" spans="1:3">
      <c r="A1221" s="218">
        <v>22203</v>
      </c>
      <c r="B1221" s="218" t="s">
        <v>1011</v>
      </c>
      <c r="C1221" s="253">
        <f>SUM(C1222:C1226)</f>
        <v>0</v>
      </c>
    </row>
    <row r="1222" ht="23.1" customHeight="1" spans="1:3">
      <c r="A1222" s="220">
        <v>2220301</v>
      </c>
      <c r="B1222" s="220" t="s">
        <v>1012</v>
      </c>
      <c r="C1222" s="258">
        <v>0</v>
      </c>
    </row>
    <row r="1223" ht="23.1" customHeight="1" spans="1:3">
      <c r="A1223" s="220">
        <v>2220303</v>
      </c>
      <c r="B1223" s="220" t="s">
        <v>1013</v>
      </c>
      <c r="C1223" s="258">
        <v>0</v>
      </c>
    </row>
    <row r="1224" ht="23.1" customHeight="1" spans="1:3">
      <c r="A1224" s="220">
        <v>2220304</v>
      </c>
      <c r="B1224" s="220" t="s">
        <v>1014</v>
      </c>
      <c r="C1224" s="258">
        <v>0</v>
      </c>
    </row>
    <row r="1225" ht="23.1" customHeight="1" spans="1:3">
      <c r="A1225" s="220">
        <v>2220305</v>
      </c>
      <c r="B1225" s="220" t="s">
        <v>1015</v>
      </c>
      <c r="C1225" s="258">
        <v>0</v>
      </c>
    </row>
    <row r="1226" ht="23.1" customHeight="1" spans="1:3">
      <c r="A1226" s="220">
        <v>2220399</v>
      </c>
      <c r="B1226" s="220" t="s">
        <v>1016</v>
      </c>
      <c r="C1226" s="258">
        <v>0</v>
      </c>
    </row>
    <row r="1227" ht="23.1" customHeight="1" spans="1:3">
      <c r="A1227" s="218">
        <v>22204</v>
      </c>
      <c r="B1227" s="218" t="s">
        <v>1017</v>
      </c>
      <c r="C1227" s="253">
        <f>SUM(C1228:C1232)</f>
        <v>201</v>
      </c>
    </row>
    <row r="1228" ht="23.1" customHeight="1" spans="1:3">
      <c r="A1228" s="220">
        <v>2220401</v>
      </c>
      <c r="B1228" s="220" t="s">
        <v>1018</v>
      </c>
      <c r="C1228" s="258">
        <v>165</v>
      </c>
    </row>
    <row r="1229" ht="23.1" customHeight="1" spans="1:3">
      <c r="A1229" s="220">
        <v>2220402</v>
      </c>
      <c r="B1229" s="220" t="s">
        <v>1019</v>
      </c>
      <c r="C1229" s="258"/>
    </row>
    <row r="1230" ht="23.1" customHeight="1" spans="1:3">
      <c r="A1230" s="220">
        <v>2220403</v>
      </c>
      <c r="B1230" s="220" t="s">
        <v>1020</v>
      </c>
      <c r="C1230" s="258"/>
    </row>
    <row r="1231" ht="23.1" customHeight="1" spans="1:3">
      <c r="A1231" s="220">
        <v>2220404</v>
      </c>
      <c r="B1231" s="220" t="s">
        <v>1021</v>
      </c>
      <c r="C1231" s="258">
        <v>36</v>
      </c>
    </row>
    <row r="1232" ht="23.1" customHeight="1" spans="1:3">
      <c r="A1232" s="220">
        <v>2220499</v>
      </c>
      <c r="B1232" s="220" t="s">
        <v>1022</v>
      </c>
      <c r="C1232" s="258">
        <v>0</v>
      </c>
    </row>
    <row r="1233" ht="23.1" customHeight="1" spans="1:3">
      <c r="A1233" s="218">
        <v>22205</v>
      </c>
      <c r="B1233" s="218" t="s">
        <v>1023</v>
      </c>
      <c r="C1233" s="253">
        <f>SUM(C1234:C1245)</f>
        <v>25</v>
      </c>
    </row>
    <row r="1234" ht="23.1" customHeight="1" spans="1:3">
      <c r="A1234" s="220">
        <v>2220501</v>
      </c>
      <c r="B1234" s="220" t="s">
        <v>1024</v>
      </c>
      <c r="C1234" s="258">
        <v>0</v>
      </c>
    </row>
    <row r="1235" ht="23.1" customHeight="1" spans="1:3">
      <c r="A1235" s="220">
        <v>2220502</v>
      </c>
      <c r="B1235" s="220" t="s">
        <v>1025</v>
      </c>
      <c r="C1235" s="258">
        <v>0</v>
      </c>
    </row>
    <row r="1236" ht="23.1" customHeight="1" spans="1:3">
      <c r="A1236" s="220">
        <v>2220503</v>
      </c>
      <c r="B1236" s="220" t="s">
        <v>1026</v>
      </c>
      <c r="C1236" s="258"/>
    </row>
    <row r="1237" ht="23.1" customHeight="1" spans="1:3">
      <c r="A1237" s="220">
        <v>2220504</v>
      </c>
      <c r="B1237" s="220" t="s">
        <v>1027</v>
      </c>
      <c r="C1237" s="258">
        <v>25</v>
      </c>
    </row>
    <row r="1238" ht="23.1" customHeight="1" spans="1:3">
      <c r="A1238" s="220">
        <v>2220505</v>
      </c>
      <c r="B1238" s="220" t="s">
        <v>1028</v>
      </c>
      <c r="C1238" s="258"/>
    </row>
    <row r="1239" ht="23.1" customHeight="1" spans="1:3">
      <c r="A1239" s="220">
        <v>2220506</v>
      </c>
      <c r="B1239" s="220" t="s">
        <v>1029</v>
      </c>
      <c r="C1239" s="258">
        <v>0</v>
      </c>
    </row>
    <row r="1240" ht="23.1" customHeight="1" spans="1:3">
      <c r="A1240" s="220">
        <v>2220507</v>
      </c>
      <c r="B1240" s="220" t="s">
        <v>1030</v>
      </c>
      <c r="C1240" s="258">
        <v>0</v>
      </c>
    </row>
    <row r="1241" ht="23.1" customHeight="1" spans="1:3">
      <c r="A1241" s="220">
        <v>2220508</v>
      </c>
      <c r="B1241" s="220" t="s">
        <v>1031</v>
      </c>
      <c r="C1241" s="258">
        <v>0</v>
      </c>
    </row>
    <row r="1242" ht="23.1" customHeight="1" spans="1:3">
      <c r="A1242" s="220">
        <v>2220509</v>
      </c>
      <c r="B1242" s="220" t="s">
        <v>1032</v>
      </c>
      <c r="C1242" s="258">
        <v>0</v>
      </c>
    </row>
    <row r="1243" ht="23.1" customHeight="1" spans="1:3">
      <c r="A1243" s="220">
        <v>2220510</v>
      </c>
      <c r="B1243" s="220" t="s">
        <v>1033</v>
      </c>
      <c r="C1243" s="258">
        <v>0</v>
      </c>
    </row>
    <row r="1244" ht="23.1" customHeight="1" spans="1:3">
      <c r="A1244" s="220">
        <v>2220511</v>
      </c>
      <c r="B1244" s="220" t="s">
        <v>1034</v>
      </c>
      <c r="C1244" s="258">
        <v>0</v>
      </c>
    </row>
    <row r="1245" ht="23.1" customHeight="1" spans="1:3">
      <c r="A1245" s="220">
        <v>2220599</v>
      </c>
      <c r="B1245" s="220" t="s">
        <v>1035</v>
      </c>
      <c r="C1245" s="258">
        <v>0</v>
      </c>
    </row>
    <row r="1246" ht="23.1" customHeight="1" spans="1:3">
      <c r="A1246" s="218">
        <v>224</v>
      </c>
      <c r="B1246" s="218" t="s">
        <v>1036</v>
      </c>
      <c r="C1246" s="253">
        <f>SUM(C1247,C1258,C1264,C1272,C1285,C1289,C1293)</f>
        <v>4154</v>
      </c>
    </row>
    <row r="1247" ht="23.1" customHeight="1" spans="1:3">
      <c r="A1247" s="218">
        <v>22401</v>
      </c>
      <c r="B1247" s="218" t="s">
        <v>1037</v>
      </c>
      <c r="C1247" s="253">
        <f>SUM(C1248:C1257)</f>
        <v>869</v>
      </c>
    </row>
    <row r="1248" ht="23.1" customHeight="1" spans="1:3">
      <c r="A1248" s="220">
        <v>2240101</v>
      </c>
      <c r="B1248" s="220" t="s">
        <v>76</v>
      </c>
      <c r="C1248" s="258">
        <v>231</v>
      </c>
    </row>
    <row r="1249" ht="23.1" customHeight="1" spans="1:3">
      <c r="A1249" s="220">
        <v>2240102</v>
      </c>
      <c r="B1249" s="220" t="s">
        <v>77</v>
      </c>
      <c r="C1249" s="258">
        <v>0</v>
      </c>
    </row>
    <row r="1250" ht="23.1" customHeight="1" spans="1:3">
      <c r="A1250" s="220">
        <v>2240103</v>
      </c>
      <c r="B1250" s="220" t="s">
        <v>78</v>
      </c>
      <c r="C1250" s="258">
        <v>0</v>
      </c>
    </row>
    <row r="1251" ht="23.1" customHeight="1" spans="1:3">
      <c r="A1251" s="220">
        <v>2240104</v>
      </c>
      <c r="B1251" s="220" t="s">
        <v>1038</v>
      </c>
      <c r="C1251" s="258">
        <v>100</v>
      </c>
    </row>
    <row r="1252" ht="23.1" customHeight="1" spans="1:3">
      <c r="A1252" s="220">
        <v>2240105</v>
      </c>
      <c r="B1252" s="220" t="s">
        <v>1039</v>
      </c>
      <c r="C1252" s="258">
        <v>0</v>
      </c>
    </row>
    <row r="1253" ht="23.1" customHeight="1" spans="1:3">
      <c r="A1253" s="220">
        <v>2240106</v>
      </c>
      <c r="B1253" s="220" t="s">
        <v>1040</v>
      </c>
      <c r="C1253" s="258">
        <v>38</v>
      </c>
    </row>
    <row r="1254" ht="23.1" customHeight="1" spans="1:3">
      <c r="A1254" s="220">
        <v>2240108</v>
      </c>
      <c r="B1254" s="220" t="s">
        <v>1041</v>
      </c>
      <c r="C1254" s="258">
        <v>50</v>
      </c>
    </row>
    <row r="1255" ht="23.1" customHeight="1" spans="1:3">
      <c r="A1255" s="220">
        <v>2240109</v>
      </c>
      <c r="B1255" s="220" t="s">
        <v>1042</v>
      </c>
      <c r="C1255" s="258">
        <v>50</v>
      </c>
    </row>
    <row r="1256" ht="23.1" customHeight="1" spans="1:3">
      <c r="A1256" s="220">
        <v>2240150</v>
      </c>
      <c r="B1256" s="220" t="s">
        <v>85</v>
      </c>
      <c r="C1256" s="258">
        <v>185</v>
      </c>
    </row>
    <row r="1257" ht="23.1" customHeight="1" spans="1:3">
      <c r="A1257" s="220">
        <v>2240199</v>
      </c>
      <c r="B1257" s="220" t="s">
        <v>1043</v>
      </c>
      <c r="C1257" s="258">
        <v>215</v>
      </c>
    </row>
    <row r="1258" ht="23.1" customHeight="1" spans="1:3">
      <c r="A1258" s="218">
        <v>22402</v>
      </c>
      <c r="B1258" s="218" t="s">
        <v>1044</v>
      </c>
      <c r="C1258" s="253">
        <f>SUM(C1259:C1263)</f>
        <v>550</v>
      </c>
    </row>
    <row r="1259" ht="23.1" customHeight="1" spans="1:3">
      <c r="A1259" s="220">
        <v>2240201</v>
      </c>
      <c r="B1259" s="220" t="s">
        <v>76</v>
      </c>
      <c r="C1259" s="258">
        <v>550</v>
      </c>
    </row>
    <row r="1260" ht="23.1" customHeight="1" spans="1:3">
      <c r="A1260" s="220">
        <v>2240202</v>
      </c>
      <c r="B1260" s="220" t="s">
        <v>77</v>
      </c>
      <c r="C1260" s="258">
        <v>0</v>
      </c>
    </row>
    <row r="1261" ht="23.1" customHeight="1" spans="1:3">
      <c r="A1261" s="220">
        <v>2240203</v>
      </c>
      <c r="B1261" s="220" t="s">
        <v>78</v>
      </c>
      <c r="C1261" s="258">
        <v>0</v>
      </c>
    </row>
    <row r="1262" ht="23.1" customHeight="1" spans="1:3">
      <c r="A1262" s="220">
        <v>2240204</v>
      </c>
      <c r="B1262" s="220" t="s">
        <v>1045</v>
      </c>
      <c r="C1262" s="258">
        <v>0</v>
      </c>
    </row>
    <row r="1263" ht="23.1" customHeight="1" spans="1:3">
      <c r="A1263" s="220">
        <v>2240299</v>
      </c>
      <c r="B1263" s="220" t="s">
        <v>1046</v>
      </c>
      <c r="C1263" s="258">
        <v>0</v>
      </c>
    </row>
    <row r="1264" ht="23.1" customHeight="1" spans="1:3">
      <c r="A1264" s="218">
        <v>22404</v>
      </c>
      <c r="B1264" s="218" t="s">
        <v>1047</v>
      </c>
      <c r="C1264" s="253">
        <f>SUM(C1265:C1271)</f>
        <v>0</v>
      </c>
    </row>
    <row r="1265" ht="23.1" customHeight="1" spans="1:3">
      <c r="A1265" s="220">
        <v>2240401</v>
      </c>
      <c r="B1265" s="220" t="s">
        <v>76</v>
      </c>
      <c r="C1265" s="258">
        <v>0</v>
      </c>
    </row>
    <row r="1266" ht="23.1" customHeight="1" spans="1:3">
      <c r="A1266" s="220">
        <v>2240402</v>
      </c>
      <c r="B1266" s="220" t="s">
        <v>77</v>
      </c>
      <c r="C1266" s="258">
        <v>0</v>
      </c>
    </row>
    <row r="1267" ht="23.1" customHeight="1" spans="1:3">
      <c r="A1267" s="220">
        <v>2240403</v>
      </c>
      <c r="B1267" s="220" t="s">
        <v>78</v>
      </c>
      <c r="C1267" s="258">
        <v>0</v>
      </c>
    </row>
    <row r="1268" ht="23.1" customHeight="1" spans="1:3">
      <c r="A1268" s="220">
        <v>2240404</v>
      </c>
      <c r="B1268" s="220" t="s">
        <v>1048</v>
      </c>
      <c r="C1268" s="258">
        <v>0</v>
      </c>
    </row>
    <row r="1269" ht="23.1" customHeight="1" spans="1:3">
      <c r="A1269" s="220">
        <v>2240405</v>
      </c>
      <c r="B1269" s="220" t="s">
        <v>1049</v>
      </c>
      <c r="C1269" s="258">
        <v>0</v>
      </c>
    </row>
    <row r="1270" ht="23.1" customHeight="1" spans="1:3">
      <c r="A1270" s="220">
        <v>2240450</v>
      </c>
      <c r="B1270" s="220" t="s">
        <v>85</v>
      </c>
      <c r="C1270" s="258">
        <v>0</v>
      </c>
    </row>
    <row r="1271" ht="23.1" customHeight="1" spans="1:3">
      <c r="A1271" s="220">
        <v>2240499</v>
      </c>
      <c r="B1271" s="220" t="s">
        <v>1050</v>
      </c>
      <c r="C1271" s="258">
        <v>0</v>
      </c>
    </row>
    <row r="1272" ht="23.1" customHeight="1" spans="1:3">
      <c r="A1272" s="218">
        <v>22405</v>
      </c>
      <c r="B1272" s="218" t="s">
        <v>1051</v>
      </c>
      <c r="C1272" s="253">
        <f>SUM(C1273:C1284)</f>
        <v>0</v>
      </c>
    </row>
    <row r="1273" ht="23.1" customHeight="1" spans="1:3">
      <c r="A1273" s="220">
        <v>2240501</v>
      </c>
      <c r="B1273" s="220" t="s">
        <v>76</v>
      </c>
      <c r="C1273" s="258">
        <v>0</v>
      </c>
    </row>
    <row r="1274" ht="23.1" customHeight="1" spans="1:3">
      <c r="A1274" s="220">
        <v>2240502</v>
      </c>
      <c r="B1274" s="220" t="s">
        <v>77</v>
      </c>
      <c r="C1274" s="258">
        <v>0</v>
      </c>
    </row>
    <row r="1275" ht="23.1" customHeight="1" spans="1:3">
      <c r="A1275" s="220">
        <v>2240503</v>
      </c>
      <c r="B1275" s="220" t="s">
        <v>78</v>
      </c>
      <c r="C1275" s="258">
        <v>0</v>
      </c>
    </row>
    <row r="1276" ht="23.1" customHeight="1" spans="1:3">
      <c r="A1276" s="220">
        <v>2240504</v>
      </c>
      <c r="B1276" s="220" t="s">
        <v>1052</v>
      </c>
      <c r="C1276" s="258">
        <v>0</v>
      </c>
    </row>
    <row r="1277" ht="23.1" customHeight="1" spans="1:3">
      <c r="A1277" s="220">
        <v>2240505</v>
      </c>
      <c r="B1277" s="220" t="s">
        <v>1053</v>
      </c>
      <c r="C1277" s="258">
        <v>0</v>
      </c>
    </row>
    <row r="1278" ht="23.1" customHeight="1" spans="1:3">
      <c r="A1278" s="220">
        <v>2240506</v>
      </c>
      <c r="B1278" s="220" t="s">
        <v>1054</v>
      </c>
      <c r="C1278" s="258">
        <v>0</v>
      </c>
    </row>
    <row r="1279" ht="23.1" customHeight="1" spans="1:3">
      <c r="A1279" s="220">
        <v>2240507</v>
      </c>
      <c r="B1279" s="220" t="s">
        <v>1055</v>
      </c>
      <c r="C1279" s="258">
        <v>0</v>
      </c>
    </row>
    <row r="1280" ht="23.1" customHeight="1" spans="1:3">
      <c r="A1280" s="220">
        <v>2240508</v>
      </c>
      <c r="B1280" s="220" t="s">
        <v>1056</v>
      </c>
      <c r="C1280" s="258">
        <v>0</v>
      </c>
    </row>
    <row r="1281" ht="23.1" customHeight="1" spans="1:3">
      <c r="A1281" s="220">
        <v>2240509</v>
      </c>
      <c r="B1281" s="220" t="s">
        <v>1057</v>
      </c>
      <c r="C1281" s="258">
        <v>0</v>
      </c>
    </row>
    <row r="1282" ht="23.1" customHeight="1" spans="1:3">
      <c r="A1282" s="220">
        <v>2240510</v>
      </c>
      <c r="B1282" s="220" t="s">
        <v>1058</v>
      </c>
      <c r="C1282" s="258">
        <v>0</v>
      </c>
    </row>
    <row r="1283" ht="23.1" customHeight="1" spans="1:3">
      <c r="A1283" s="220">
        <v>2240550</v>
      </c>
      <c r="B1283" s="220" t="s">
        <v>1059</v>
      </c>
      <c r="C1283" s="258">
        <v>0</v>
      </c>
    </row>
    <row r="1284" ht="23.1" customHeight="1" spans="1:3">
      <c r="A1284" s="220">
        <v>2240599</v>
      </c>
      <c r="B1284" s="220" t="s">
        <v>1060</v>
      </c>
      <c r="C1284" s="258">
        <v>0</v>
      </c>
    </row>
    <row r="1285" ht="23.1" customHeight="1" spans="1:3">
      <c r="A1285" s="218">
        <v>22406</v>
      </c>
      <c r="B1285" s="218" t="s">
        <v>1061</v>
      </c>
      <c r="C1285" s="253">
        <f>SUM(C1286:C1288)</f>
        <v>277</v>
      </c>
    </row>
    <row r="1286" ht="23.1" customHeight="1" spans="1:3">
      <c r="A1286" s="220">
        <v>2240601</v>
      </c>
      <c r="B1286" s="220" t="s">
        <v>1062</v>
      </c>
      <c r="C1286" s="258">
        <v>277</v>
      </c>
    </row>
    <row r="1287" ht="23.1" customHeight="1" spans="1:3">
      <c r="A1287" s="220">
        <v>2240602</v>
      </c>
      <c r="B1287" s="220" t="s">
        <v>1063</v>
      </c>
      <c r="C1287" s="258"/>
    </row>
    <row r="1288" ht="23.1" customHeight="1" spans="1:3">
      <c r="A1288" s="220">
        <v>2240699</v>
      </c>
      <c r="B1288" s="220" t="s">
        <v>1064</v>
      </c>
      <c r="C1288" s="258">
        <v>0</v>
      </c>
    </row>
    <row r="1289" ht="23.1" customHeight="1" spans="1:3">
      <c r="A1289" s="218">
        <v>22407</v>
      </c>
      <c r="B1289" s="218" t="s">
        <v>1065</v>
      </c>
      <c r="C1289" s="312">
        <f>SUM(C1290:C1292)</f>
        <v>2458</v>
      </c>
    </row>
    <row r="1290" ht="23.1" customHeight="1" spans="1:3">
      <c r="A1290" s="220">
        <v>2240703</v>
      </c>
      <c r="B1290" s="220" t="s">
        <v>1066</v>
      </c>
      <c r="C1290" s="258">
        <v>1380</v>
      </c>
    </row>
    <row r="1291" ht="23.1" customHeight="1" spans="1:3">
      <c r="A1291" s="220">
        <v>2240704</v>
      </c>
      <c r="B1291" s="220" t="s">
        <v>1067</v>
      </c>
      <c r="C1291" s="258">
        <v>0</v>
      </c>
    </row>
    <row r="1292" ht="23.1" customHeight="1" spans="1:3">
      <c r="A1292" s="220">
        <v>2240799</v>
      </c>
      <c r="B1292" s="220" t="s">
        <v>1068</v>
      </c>
      <c r="C1292" s="258">
        <v>1078</v>
      </c>
    </row>
    <row r="1293" ht="23.1" customHeight="1" spans="1:3">
      <c r="A1293" s="218">
        <v>22499</v>
      </c>
      <c r="B1293" s="218" t="s">
        <v>1069</v>
      </c>
      <c r="C1293" s="253">
        <f t="shared" ref="C1293:C1296" si="2">C1294</f>
        <v>0</v>
      </c>
    </row>
    <row r="1294" ht="23.1" customHeight="1" spans="1:3">
      <c r="A1294" s="220">
        <v>2249999</v>
      </c>
      <c r="B1294" s="220" t="s">
        <v>1070</v>
      </c>
      <c r="C1294" s="258"/>
    </row>
    <row r="1295" ht="23.1" customHeight="1" spans="1:3">
      <c r="A1295" s="218">
        <v>229</v>
      </c>
      <c r="B1295" s="218" t="s">
        <v>1071</v>
      </c>
      <c r="C1295" s="253">
        <f t="shared" si="2"/>
        <v>0</v>
      </c>
    </row>
    <row r="1296" ht="23.1" customHeight="1" spans="1:3">
      <c r="A1296" s="218">
        <v>22999</v>
      </c>
      <c r="B1296" s="218" t="s">
        <v>1072</v>
      </c>
      <c r="C1296" s="253">
        <f t="shared" si="2"/>
        <v>0</v>
      </c>
    </row>
    <row r="1297" ht="23.1" customHeight="1" spans="1:3">
      <c r="A1297" s="220">
        <v>2299999</v>
      </c>
      <c r="B1297" s="220" t="s">
        <v>1073</v>
      </c>
      <c r="C1297" s="258">
        <v>0</v>
      </c>
    </row>
    <row r="1298" ht="23.1" customHeight="1" spans="1:3">
      <c r="A1298" s="218">
        <v>232</v>
      </c>
      <c r="B1298" s="218" t="s">
        <v>1074</v>
      </c>
      <c r="C1298" s="253">
        <f>SUM(C1299,C1300,C1301)</f>
        <v>1683</v>
      </c>
    </row>
    <row r="1299" ht="23.1" customHeight="1" spans="1:3">
      <c r="A1299" s="218">
        <v>23201</v>
      </c>
      <c r="B1299" s="218" t="s">
        <v>1075</v>
      </c>
      <c r="C1299" s="253">
        <v>0</v>
      </c>
    </row>
    <row r="1300" ht="23.1" customHeight="1" spans="1:3">
      <c r="A1300" s="218">
        <v>23202</v>
      </c>
      <c r="B1300" s="218" t="s">
        <v>1076</v>
      </c>
      <c r="C1300" s="253">
        <v>0</v>
      </c>
    </row>
    <row r="1301" ht="23.1" customHeight="1" spans="1:3">
      <c r="A1301" s="218">
        <v>23203</v>
      </c>
      <c r="B1301" s="218" t="s">
        <v>1077</v>
      </c>
      <c r="C1301" s="253">
        <f>SUM(C1302:C1305)</f>
        <v>1683</v>
      </c>
    </row>
    <row r="1302" ht="23.1" customHeight="1" spans="1:3">
      <c r="A1302" s="220">
        <v>2320301</v>
      </c>
      <c r="B1302" s="220" t="s">
        <v>1078</v>
      </c>
      <c r="C1302" s="258">
        <v>1683</v>
      </c>
    </row>
    <row r="1303" ht="23.1" customHeight="1" spans="1:3">
      <c r="A1303" s="220">
        <v>2320302</v>
      </c>
      <c r="B1303" s="220" t="s">
        <v>1079</v>
      </c>
      <c r="C1303" s="258">
        <v>0</v>
      </c>
    </row>
    <row r="1304" ht="23.1" customHeight="1" spans="1:3">
      <c r="A1304" s="220">
        <v>2320303</v>
      </c>
      <c r="B1304" s="220" t="s">
        <v>1080</v>
      </c>
      <c r="C1304" s="258">
        <v>0</v>
      </c>
    </row>
    <row r="1305" ht="23.1" customHeight="1" spans="1:3">
      <c r="A1305" s="220">
        <v>2320399</v>
      </c>
      <c r="B1305" s="220" t="s">
        <v>1081</v>
      </c>
      <c r="C1305" s="258">
        <v>0</v>
      </c>
    </row>
    <row r="1306" ht="23.1" customHeight="1" spans="1:3">
      <c r="A1306" s="218">
        <v>233</v>
      </c>
      <c r="B1306" s="218" t="s">
        <v>1082</v>
      </c>
      <c r="C1306" s="253">
        <f>C1307+C1308+C1309</f>
        <v>8</v>
      </c>
    </row>
    <row r="1307" customHeight="1" spans="1:3">
      <c r="A1307" s="218">
        <v>23301</v>
      </c>
      <c r="B1307" s="218" t="s">
        <v>1083</v>
      </c>
      <c r="C1307" s="253">
        <v>0</v>
      </c>
    </row>
    <row r="1308" customHeight="1" spans="1:3">
      <c r="A1308" s="218">
        <v>23302</v>
      </c>
      <c r="B1308" s="218" t="s">
        <v>1084</v>
      </c>
      <c r="C1308" s="253">
        <v>0</v>
      </c>
    </row>
    <row r="1309" customHeight="1" spans="1:3">
      <c r="A1309" s="218">
        <v>23303</v>
      </c>
      <c r="B1309" s="218" t="s">
        <v>1085</v>
      </c>
      <c r="C1309" s="253">
        <v>8</v>
      </c>
    </row>
  </sheetData>
  <autoFilter ref="A3:C1309">
    <extLst/>
  </autoFilter>
  <mergeCells count="2">
    <mergeCell ref="A1:C1"/>
    <mergeCell ref="A2:C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3" workbookViewId="0">
      <selection activeCell="A20" sqref="A20"/>
    </sheetView>
  </sheetViews>
  <sheetFormatPr defaultColWidth="9" defaultRowHeight="12.75" outlineLevelCol="7"/>
  <cols>
    <col min="1" max="1" width="35.1111111111111" customWidth="1"/>
    <col min="2" max="2" width="12.2222222222222" customWidth="1"/>
    <col min="3" max="4" width="12.4444444444444" customWidth="1"/>
    <col min="5" max="5" width="10.8888888888889" customWidth="1"/>
    <col min="6" max="6" width="15.1666666666667" customWidth="1"/>
    <col min="7" max="7" width="11.6666666666667" customWidth="1"/>
    <col min="8" max="8" width="7.66666666666667" customWidth="1"/>
  </cols>
  <sheetData>
    <row r="1" ht="49" customHeight="1" spans="1:7">
      <c r="A1" s="4" t="s">
        <v>1086</v>
      </c>
      <c r="B1" s="4"/>
      <c r="C1" s="4"/>
      <c r="D1" s="4"/>
      <c r="E1" s="4"/>
      <c r="F1" s="4"/>
      <c r="G1" s="4"/>
    </row>
    <row r="2" ht="16.5" customHeight="1" spans="1:8">
      <c r="A2" s="279" t="s">
        <v>1087</v>
      </c>
      <c r="B2" s="279"/>
      <c r="C2" s="279"/>
      <c r="D2" s="279"/>
      <c r="E2" s="279"/>
      <c r="F2" s="279"/>
      <c r="G2" s="280" t="s">
        <v>6</v>
      </c>
      <c r="H2" s="281"/>
    </row>
    <row r="3" ht="16.5" customHeight="1" spans="1:7">
      <c r="A3" s="97" t="s">
        <v>7</v>
      </c>
      <c r="B3" s="282" t="s">
        <v>8</v>
      </c>
      <c r="C3" s="283" t="s">
        <v>9</v>
      </c>
      <c r="D3" s="283"/>
      <c r="E3" s="284" t="s">
        <v>1088</v>
      </c>
      <c r="F3" s="282" t="s">
        <v>11</v>
      </c>
      <c r="G3" s="285" t="s">
        <v>12</v>
      </c>
    </row>
    <row r="4" ht="30.25" customHeight="1" spans="1:7">
      <c r="A4" s="97"/>
      <c r="B4" s="286"/>
      <c r="C4" s="284" t="s">
        <v>13</v>
      </c>
      <c r="D4" s="284" t="s">
        <v>14</v>
      </c>
      <c r="E4" s="284"/>
      <c r="F4" s="286"/>
      <c r="G4" s="285"/>
    </row>
    <row r="5" ht="23.1" customHeight="1" spans="1:7">
      <c r="A5" s="287" t="s">
        <v>15</v>
      </c>
      <c r="B5" s="288">
        <v>8733</v>
      </c>
      <c r="C5" s="288">
        <f>SUM(C6:C19)</f>
        <v>11230</v>
      </c>
      <c r="D5" s="288">
        <f>SUM(D6:D19)</f>
        <v>3313</v>
      </c>
      <c r="E5" s="289">
        <f>D5/C5</f>
        <v>0.295013357079252</v>
      </c>
      <c r="F5" s="289">
        <f>(D5-B5)/B5</f>
        <v>-0.620634375357838</v>
      </c>
      <c r="G5" s="290"/>
    </row>
    <row r="6" ht="23.1" customHeight="1" spans="1:7">
      <c r="A6" s="291" t="s">
        <v>16</v>
      </c>
      <c r="B6" s="292">
        <v>1703</v>
      </c>
      <c r="C6" s="292">
        <v>4000</v>
      </c>
      <c r="D6" s="292">
        <v>-2580</v>
      </c>
      <c r="E6" s="293">
        <f t="shared" ref="E6:E25" si="0">D6/C6</f>
        <v>-0.645</v>
      </c>
      <c r="F6" s="293">
        <f t="shared" ref="F6:F25" si="1">(D6-B6)/B6</f>
        <v>-2.51497357604228</v>
      </c>
      <c r="G6" s="294"/>
    </row>
    <row r="7" ht="23.1" customHeight="1" spans="1:7">
      <c r="A7" s="291" t="s">
        <v>17</v>
      </c>
      <c r="B7" s="292">
        <v>327</v>
      </c>
      <c r="C7" s="292">
        <v>350</v>
      </c>
      <c r="D7" s="292">
        <v>714</v>
      </c>
      <c r="E7" s="293">
        <f t="shared" si="0"/>
        <v>2.04</v>
      </c>
      <c r="F7" s="293">
        <f t="shared" si="1"/>
        <v>1.18348623853211</v>
      </c>
      <c r="G7" s="294"/>
    </row>
    <row r="8" ht="23.1" customHeight="1" spans="1:7">
      <c r="A8" s="291" t="s">
        <v>18</v>
      </c>
      <c r="B8" s="292">
        <v>147</v>
      </c>
      <c r="C8" s="292">
        <v>150</v>
      </c>
      <c r="D8" s="292">
        <v>221</v>
      </c>
      <c r="E8" s="293">
        <f t="shared" si="0"/>
        <v>1.47333333333333</v>
      </c>
      <c r="F8" s="293">
        <f t="shared" si="1"/>
        <v>0.503401360544218</v>
      </c>
      <c r="G8" s="294"/>
    </row>
    <row r="9" ht="23.1" customHeight="1" spans="1:7">
      <c r="A9" s="291" t="s">
        <v>19</v>
      </c>
      <c r="B9" s="292">
        <v>635</v>
      </c>
      <c r="C9" s="292">
        <v>820</v>
      </c>
      <c r="D9" s="292">
        <v>1105</v>
      </c>
      <c r="E9" s="293">
        <f t="shared" si="0"/>
        <v>1.34756097560976</v>
      </c>
      <c r="F9" s="293">
        <f t="shared" si="1"/>
        <v>0.740157480314961</v>
      </c>
      <c r="G9" s="294"/>
    </row>
    <row r="10" ht="23.1" customHeight="1" spans="1:7">
      <c r="A10" s="291" t="s">
        <v>20</v>
      </c>
      <c r="B10" s="292">
        <v>481</v>
      </c>
      <c r="C10" s="292">
        <v>450</v>
      </c>
      <c r="D10" s="292">
        <v>658</v>
      </c>
      <c r="E10" s="293">
        <f t="shared" si="0"/>
        <v>1.46222222222222</v>
      </c>
      <c r="F10" s="293">
        <f t="shared" si="1"/>
        <v>0.367983367983368</v>
      </c>
      <c r="G10" s="294"/>
    </row>
    <row r="11" ht="23.1" customHeight="1" spans="1:7">
      <c r="A11" s="291" t="s">
        <v>21</v>
      </c>
      <c r="B11" s="292">
        <v>1395</v>
      </c>
      <c r="C11" s="292">
        <v>1400</v>
      </c>
      <c r="D11" s="292">
        <v>1265</v>
      </c>
      <c r="E11" s="293">
        <f t="shared" si="0"/>
        <v>0.903571428571429</v>
      </c>
      <c r="F11" s="293">
        <f t="shared" si="1"/>
        <v>-0.0931899641577061</v>
      </c>
      <c r="G11" s="294"/>
    </row>
    <row r="12" ht="23.1" customHeight="1" spans="1:7">
      <c r="A12" s="291" t="s">
        <v>23</v>
      </c>
      <c r="B12" s="292">
        <v>322</v>
      </c>
      <c r="C12" s="292">
        <v>360</v>
      </c>
      <c r="D12" s="292">
        <v>358</v>
      </c>
      <c r="E12" s="293">
        <f t="shared" si="0"/>
        <v>0.994444444444444</v>
      </c>
      <c r="F12" s="293">
        <f t="shared" si="1"/>
        <v>0.111801242236025</v>
      </c>
      <c r="G12" s="294"/>
    </row>
    <row r="13" ht="23.1" customHeight="1" spans="1:7">
      <c r="A13" s="291" t="s">
        <v>22</v>
      </c>
      <c r="B13" s="292">
        <v>359</v>
      </c>
      <c r="C13" s="292">
        <v>300</v>
      </c>
      <c r="D13" s="292">
        <v>254</v>
      </c>
      <c r="E13" s="293">
        <f t="shared" si="0"/>
        <v>0.846666666666667</v>
      </c>
      <c r="F13" s="293">
        <f t="shared" si="1"/>
        <v>-0.292479108635098</v>
      </c>
      <c r="G13" s="294"/>
    </row>
    <row r="14" ht="23.1" customHeight="1" spans="1:7">
      <c r="A14" s="291" t="s">
        <v>24</v>
      </c>
      <c r="B14" s="292"/>
      <c r="C14" s="292"/>
      <c r="D14" s="292"/>
      <c r="E14" s="293"/>
      <c r="F14" s="293"/>
      <c r="G14" s="294"/>
    </row>
    <row r="15" ht="23.1" customHeight="1" spans="1:7">
      <c r="A15" s="291" t="s">
        <v>25</v>
      </c>
      <c r="B15" s="295">
        <v>3161</v>
      </c>
      <c r="C15" s="295">
        <v>2180</v>
      </c>
      <c r="D15" s="292">
        <v>222</v>
      </c>
      <c r="E15" s="293">
        <f t="shared" si="0"/>
        <v>0.101834862385321</v>
      </c>
      <c r="F15" s="293">
        <f t="shared" si="1"/>
        <v>-0.929769060423916</v>
      </c>
      <c r="G15" s="294"/>
    </row>
    <row r="16" ht="23.1" customHeight="1" spans="1:7">
      <c r="A16" s="291" t="s">
        <v>26</v>
      </c>
      <c r="B16" s="292">
        <v>105</v>
      </c>
      <c r="C16" s="292">
        <v>1110</v>
      </c>
      <c r="D16" s="292">
        <v>960</v>
      </c>
      <c r="E16" s="293">
        <f t="shared" si="0"/>
        <v>0.864864864864865</v>
      </c>
      <c r="F16" s="293">
        <f t="shared" si="1"/>
        <v>8.14285714285714</v>
      </c>
      <c r="G16" s="294"/>
    </row>
    <row r="17" ht="23.1" customHeight="1" spans="1:7">
      <c r="A17" s="291" t="s">
        <v>27</v>
      </c>
      <c r="B17" s="292">
        <v>91</v>
      </c>
      <c r="C17" s="292">
        <v>100</v>
      </c>
      <c r="D17" s="292">
        <v>125</v>
      </c>
      <c r="E17" s="293">
        <f t="shared" si="0"/>
        <v>1.25</v>
      </c>
      <c r="F17" s="293">
        <f t="shared" si="1"/>
        <v>0.373626373626374</v>
      </c>
      <c r="G17" s="294"/>
    </row>
    <row r="18" ht="23.1" customHeight="1" spans="1:7">
      <c r="A18" s="291" t="s">
        <v>28</v>
      </c>
      <c r="B18" s="292">
        <v>7</v>
      </c>
      <c r="C18" s="292">
        <v>10</v>
      </c>
      <c r="D18" s="292">
        <v>11</v>
      </c>
      <c r="E18" s="293">
        <f t="shared" si="0"/>
        <v>1.1</v>
      </c>
      <c r="F18" s="293">
        <f t="shared" si="1"/>
        <v>0.571428571428571</v>
      </c>
      <c r="G18" s="294"/>
    </row>
    <row r="19" ht="23.1" customHeight="1" spans="1:7">
      <c r="A19" s="291" t="s">
        <v>29</v>
      </c>
      <c r="B19" s="295"/>
      <c r="C19" s="294"/>
      <c r="D19" s="295"/>
      <c r="E19" s="293"/>
      <c r="F19" s="293"/>
      <c r="G19" s="294"/>
    </row>
    <row r="20" ht="23.1" customHeight="1" spans="1:7">
      <c r="A20" s="296" t="s">
        <v>30</v>
      </c>
      <c r="B20" s="297">
        <v>5230</v>
      </c>
      <c r="C20" s="297">
        <f>SUM(C21:C28)</f>
        <v>4500</v>
      </c>
      <c r="D20" s="297">
        <f>SUM(D21:D28)</f>
        <v>1847</v>
      </c>
      <c r="E20" s="298">
        <f t="shared" si="0"/>
        <v>0.410444444444444</v>
      </c>
      <c r="F20" s="298">
        <f t="shared" si="1"/>
        <v>-0.646845124282983</v>
      </c>
      <c r="G20" s="299"/>
    </row>
    <row r="21" ht="23.1" customHeight="1" spans="1:7">
      <c r="A21" s="291" t="s">
        <v>31</v>
      </c>
      <c r="B21" s="292">
        <v>1288</v>
      </c>
      <c r="C21" s="292">
        <v>1300</v>
      </c>
      <c r="D21" s="292">
        <v>921</v>
      </c>
      <c r="E21" s="293">
        <f t="shared" si="0"/>
        <v>0.708461538461538</v>
      </c>
      <c r="F21" s="293">
        <f t="shared" si="1"/>
        <v>-0.284937888198758</v>
      </c>
      <c r="G21" s="300"/>
    </row>
    <row r="22" ht="23.1" customHeight="1" spans="1:7">
      <c r="A22" s="291" t="s">
        <v>32</v>
      </c>
      <c r="B22" s="292">
        <v>702</v>
      </c>
      <c r="C22" s="292">
        <v>400</v>
      </c>
      <c r="D22" s="292">
        <v>587</v>
      </c>
      <c r="E22" s="293">
        <f t="shared" si="0"/>
        <v>1.4675</v>
      </c>
      <c r="F22" s="293">
        <f t="shared" si="1"/>
        <v>-0.163817663817664</v>
      </c>
      <c r="G22" s="300"/>
    </row>
    <row r="23" ht="23.1" customHeight="1" spans="1:7">
      <c r="A23" s="291" t="s">
        <v>33</v>
      </c>
      <c r="B23" s="292">
        <v>472</v>
      </c>
      <c r="C23" s="292">
        <v>150</v>
      </c>
      <c r="D23" s="292">
        <v>38</v>
      </c>
      <c r="E23" s="293">
        <f t="shared" si="0"/>
        <v>0.253333333333333</v>
      </c>
      <c r="F23" s="293">
        <f t="shared" si="1"/>
        <v>-0.919491525423729</v>
      </c>
      <c r="G23" s="300"/>
    </row>
    <row r="24" ht="23.1" customHeight="1" spans="1:7">
      <c r="A24" s="291" t="s">
        <v>34</v>
      </c>
      <c r="B24" s="292"/>
      <c r="C24" s="292"/>
      <c r="D24" s="292">
        <v>0</v>
      </c>
      <c r="E24" s="293"/>
      <c r="F24" s="293"/>
      <c r="G24" s="300"/>
    </row>
    <row r="25" ht="23.1" customHeight="1" spans="1:7">
      <c r="A25" s="291" t="s">
        <v>1089</v>
      </c>
      <c r="B25" s="292">
        <v>2614</v>
      </c>
      <c r="C25" s="292">
        <v>2500</v>
      </c>
      <c r="D25" s="292">
        <v>103</v>
      </c>
      <c r="E25" s="293">
        <f t="shared" ref="E24:E29" si="2">D25/C25</f>
        <v>0.0412</v>
      </c>
      <c r="F25" s="293">
        <f t="shared" ref="F24:F29" si="3">(D25-B25)/B25</f>
        <v>-0.960596786534047</v>
      </c>
      <c r="G25" s="300"/>
    </row>
    <row r="26" ht="23.1" customHeight="1" spans="1:7">
      <c r="A26" s="291" t="s">
        <v>38</v>
      </c>
      <c r="B26" s="295"/>
      <c r="C26" s="294"/>
      <c r="D26" s="295"/>
      <c r="E26" s="293"/>
      <c r="F26" s="293"/>
      <c r="G26" s="300"/>
    </row>
    <row r="27" ht="23.1" customHeight="1" spans="1:7">
      <c r="A27" s="291" t="s">
        <v>37</v>
      </c>
      <c r="B27" s="295">
        <v>150</v>
      </c>
      <c r="C27" s="294">
        <v>150</v>
      </c>
      <c r="D27" s="295">
        <v>198</v>
      </c>
      <c r="E27" s="293">
        <f t="shared" si="2"/>
        <v>1.32</v>
      </c>
      <c r="F27" s="293">
        <f t="shared" si="3"/>
        <v>0.32</v>
      </c>
      <c r="G27" s="300"/>
    </row>
    <row r="28" ht="23.1" customHeight="1" spans="1:7">
      <c r="A28" s="291" t="s">
        <v>38</v>
      </c>
      <c r="B28" s="294">
        <v>4</v>
      </c>
      <c r="C28" s="294"/>
      <c r="D28" s="294"/>
      <c r="E28" s="293"/>
      <c r="F28" s="293">
        <f t="shared" si="3"/>
        <v>-1</v>
      </c>
      <c r="G28" s="300"/>
    </row>
    <row r="29" ht="23.1" customHeight="1" spans="1:7">
      <c r="A29" s="301" t="s">
        <v>39</v>
      </c>
      <c r="B29" s="302">
        <f>B5+B20</f>
        <v>13963</v>
      </c>
      <c r="C29" s="302">
        <f>C5+C20</f>
        <v>15730</v>
      </c>
      <c r="D29" s="302">
        <f>D5+D20</f>
        <v>5160</v>
      </c>
      <c r="E29" s="303">
        <f t="shared" si="2"/>
        <v>0.328035600762873</v>
      </c>
      <c r="F29" s="303">
        <f t="shared" si="3"/>
        <v>-0.630451908615627</v>
      </c>
      <c r="G29" s="304"/>
    </row>
  </sheetData>
  <mergeCells count="8">
    <mergeCell ref="A1:G1"/>
    <mergeCell ref="A2:F2"/>
    <mergeCell ref="C3:D3"/>
    <mergeCell ref="A3:A4"/>
    <mergeCell ref="B3:B4"/>
    <mergeCell ref="E3:E4"/>
    <mergeCell ref="F3:F4"/>
    <mergeCell ref="G3:G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Zeros="0" zoomScaleSheetLayoutView="60" topLeftCell="A19" workbookViewId="0">
      <selection activeCell="C7" sqref="C7"/>
    </sheetView>
  </sheetViews>
  <sheetFormatPr defaultColWidth="10.5" defaultRowHeight="14.25"/>
  <cols>
    <col min="1" max="1" width="37.8333333333333" style="183" customWidth="1"/>
    <col min="2" max="4" width="12.3333333333333" style="183" customWidth="1"/>
    <col min="5" max="6" width="14.6666666666667" style="262" customWidth="1"/>
    <col min="7" max="7" width="10.5" style="183" customWidth="1"/>
    <col min="8" max="8" width="26.3333333333333" style="183" customWidth="1"/>
    <col min="9" max="9" width="10.5" style="263" customWidth="1"/>
    <col min="10" max="240" width="10.5" style="183" customWidth="1"/>
    <col min="241" max="16384" width="10.5" style="183"/>
  </cols>
  <sheetData>
    <row r="1" ht="49" customHeight="1" spans="1:6">
      <c r="A1" s="223" t="s">
        <v>1090</v>
      </c>
      <c r="B1" s="223"/>
      <c r="C1" s="223"/>
      <c r="D1" s="223"/>
      <c r="E1" s="264"/>
      <c r="F1" s="264"/>
    </row>
    <row r="2" ht="18" customHeight="1" spans="1:6">
      <c r="A2" s="265"/>
      <c r="B2" s="265"/>
      <c r="C2" s="265"/>
      <c r="D2" s="265"/>
      <c r="E2" s="266"/>
      <c r="F2" s="267" t="s">
        <v>70</v>
      </c>
    </row>
    <row r="3" ht="31" customHeight="1" spans="1:6">
      <c r="A3" s="268" t="s">
        <v>1091</v>
      </c>
      <c r="B3" s="8" t="s">
        <v>1092</v>
      </c>
      <c r="C3" s="8" t="s">
        <v>1093</v>
      </c>
      <c r="D3" s="8" t="s">
        <v>1094</v>
      </c>
      <c r="E3" s="269" t="s">
        <v>1095</v>
      </c>
      <c r="F3" s="269" t="s">
        <v>43</v>
      </c>
    </row>
    <row r="4" ht="23.1" customHeight="1" spans="1:6">
      <c r="A4" s="270" t="s">
        <v>1096</v>
      </c>
      <c r="B4" s="271">
        <v>37680</v>
      </c>
      <c r="C4" s="271">
        <v>40816</v>
      </c>
      <c r="D4" s="271">
        <v>43498.6291160001</v>
      </c>
      <c r="E4" s="272">
        <f>D4/C4</f>
        <v>1.06572493914152</v>
      </c>
      <c r="F4" s="273">
        <f>(D4-B4)/B4</f>
        <v>0.154422216454355</v>
      </c>
    </row>
    <row r="5" ht="23.1" customHeight="1" spans="1:6">
      <c r="A5" s="270" t="s">
        <v>1097</v>
      </c>
      <c r="B5" s="271">
        <v>194</v>
      </c>
      <c r="C5" s="271">
        <v>183</v>
      </c>
      <c r="D5" s="271">
        <v>134.71639</v>
      </c>
      <c r="E5" s="272">
        <f t="shared" ref="E5:E26" si="0">D5/C5</f>
        <v>0.736155136612022</v>
      </c>
      <c r="F5" s="273">
        <f t="shared" ref="F5:F26" si="1">(D5-B5)/B5</f>
        <v>-0.305585618556701</v>
      </c>
    </row>
    <row r="6" ht="23.1" customHeight="1" spans="1:6">
      <c r="A6" s="270" t="s">
        <v>1098</v>
      </c>
      <c r="B6" s="271">
        <v>7405</v>
      </c>
      <c r="C6" s="271">
        <v>8068</v>
      </c>
      <c r="D6" s="271">
        <v>8439.19831300001</v>
      </c>
      <c r="E6" s="272">
        <f t="shared" si="0"/>
        <v>1.0460087150471</v>
      </c>
      <c r="F6" s="273">
        <f t="shared" si="1"/>
        <v>0.1396621624578</v>
      </c>
    </row>
    <row r="7" ht="23.1" customHeight="1" spans="1:6">
      <c r="A7" s="270" t="s">
        <v>1099</v>
      </c>
      <c r="B7" s="271">
        <v>32641</v>
      </c>
      <c r="C7" s="271">
        <v>37546</v>
      </c>
      <c r="D7" s="271">
        <v>34212.7920549999</v>
      </c>
      <c r="E7" s="272">
        <f t="shared" si="0"/>
        <v>0.911223354152237</v>
      </c>
      <c r="F7" s="273">
        <f t="shared" si="1"/>
        <v>0.048153918538032</v>
      </c>
    </row>
    <row r="8" ht="23.1" customHeight="1" spans="1:6">
      <c r="A8" s="270" t="s">
        <v>1100</v>
      </c>
      <c r="B8" s="271">
        <v>49</v>
      </c>
      <c r="C8" s="271">
        <v>93</v>
      </c>
      <c r="D8" s="271">
        <v>53.051989</v>
      </c>
      <c r="E8" s="272">
        <f t="shared" si="0"/>
        <v>0.570451494623656</v>
      </c>
      <c r="F8" s="273">
        <f t="shared" si="1"/>
        <v>0.0826936530612245</v>
      </c>
    </row>
    <row r="9" ht="23.1" customHeight="1" spans="1:6">
      <c r="A9" s="270" t="s">
        <v>1101</v>
      </c>
      <c r="B9" s="271">
        <v>5642</v>
      </c>
      <c r="C9" s="271">
        <v>5394</v>
      </c>
      <c r="D9" s="271">
        <v>7046.305384</v>
      </c>
      <c r="E9" s="272">
        <f t="shared" si="0"/>
        <v>1.30632283722655</v>
      </c>
      <c r="F9" s="273">
        <f t="shared" si="1"/>
        <v>0.248902053172634</v>
      </c>
    </row>
    <row r="10" ht="23.1" customHeight="1" spans="1:6">
      <c r="A10" s="270" t="s">
        <v>1102</v>
      </c>
      <c r="B10" s="271">
        <v>22424</v>
      </c>
      <c r="C10" s="271">
        <v>25608</v>
      </c>
      <c r="D10" s="271">
        <v>23756.6065100002</v>
      </c>
      <c r="E10" s="272">
        <f t="shared" si="0"/>
        <v>0.927702534754772</v>
      </c>
      <c r="F10" s="273">
        <f t="shared" si="1"/>
        <v>0.059427689529085</v>
      </c>
    </row>
    <row r="11" ht="23.1" customHeight="1" spans="1:6">
      <c r="A11" s="270" t="s">
        <v>1103</v>
      </c>
      <c r="B11" s="271">
        <v>13203</v>
      </c>
      <c r="C11" s="271">
        <v>11912</v>
      </c>
      <c r="D11" s="271">
        <v>13594.946431</v>
      </c>
      <c r="E11" s="272">
        <f t="shared" si="0"/>
        <v>1.1412816009906</v>
      </c>
      <c r="F11" s="273">
        <f t="shared" si="1"/>
        <v>0.0296861645838067</v>
      </c>
    </row>
    <row r="12" ht="23.1" customHeight="1" spans="1:6">
      <c r="A12" s="270" t="s">
        <v>1104</v>
      </c>
      <c r="B12" s="271">
        <v>1674</v>
      </c>
      <c r="C12" s="271">
        <v>1257</v>
      </c>
      <c r="D12" s="271">
        <v>902.49903</v>
      </c>
      <c r="E12" s="272">
        <f t="shared" si="0"/>
        <v>0.717978544152745</v>
      </c>
      <c r="F12" s="273">
        <f t="shared" si="1"/>
        <v>-0.460872741935484</v>
      </c>
    </row>
    <row r="13" ht="23.1" customHeight="1" spans="1:6">
      <c r="A13" s="270" t="s">
        <v>1105</v>
      </c>
      <c r="B13" s="271">
        <v>6021</v>
      </c>
      <c r="C13" s="271">
        <v>5829</v>
      </c>
      <c r="D13" s="271">
        <v>6251.524652</v>
      </c>
      <c r="E13" s="272">
        <f t="shared" si="0"/>
        <v>1.0724866447075</v>
      </c>
      <c r="F13" s="273">
        <f t="shared" si="1"/>
        <v>0.0382867716326192</v>
      </c>
    </row>
    <row r="14" ht="23.1" customHeight="1" spans="1:6">
      <c r="A14" s="270" t="s">
        <v>1106</v>
      </c>
      <c r="B14" s="271">
        <v>13214</v>
      </c>
      <c r="C14" s="271">
        <v>13277</v>
      </c>
      <c r="D14" s="271">
        <v>13494.759671</v>
      </c>
      <c r="E14" s="272">
        <f t="shared" si="0"/>
        <v>1.01640127069368</v>
      </c>
      <c r="F14" s="273">
        <f t="shared" si="1"/>
        <v>0.0212471372029665</v>
      </c>
    </row>
    <row r="15" ht="23.1" customHeight="1" spans="1:6">
      <c r="A15" s="270" t="s">
        <v>1107</v>
      </c>
      <c r="B15" s="271">
        <v>3899</v>
      </c>
      <c r="C15" s="271">
        <v>2688</v>
      </c>
      <c r="D15" s="271">
        <v>2793.234641</v>
      </c>
      <c r="E15" s="272">
        <f t="shared" si="0"/>
        <v>1.03914979203869</v>
      </c>
      <c r="F15" s="273">
        <f t="shared" si="1"/>
        <v>-0.283602297768659</v>
      </c>
    </row>
    <row r="16" ht="23.1" customHeight="1" spans="1:6">
      <c r="A16" s="270" t="s">
        <v>1108</v>
      </c>
      <c r="B16" s="271">
        <v>1071</v>
      </c>
      <c r="C16" s="271">
        <v>1240</v>
      </c>
      <c r="D16" s="271">
        <v>761.937425</v>
      </c>
      <c r="E16" s="272">
        <f t="shared" si="0"/>
        <v>0.614465665322581</v>
      </c>
      <c r="F16" s="273">
        <f t="shared" si="1"/>
        <v>-0.28857383286648</v>
      </c>
    </row>
    <row r="17" ht="23.1" customHeight="1" spans="1:6">
      <c r="A17" s="270" t="s">
        <v>1109</v>
      </c>
      <c r="B17" s="271">
        <v>430</v>
      </c>
      <c r="C17" s="271">
        <v>523</v>
      </c>
      <c r="D17" s="271">
        <v>313.500709</v>
      </c>
      <c r="E17" s="272">
        <f t="shared" si="0"/>
        <v>0.599427741873805</v>
      </c>
      <c r="F17" s="273">
        <f t="shared" si="1"/>
        <v>-0.27092858372093</v>
      </c>
    </row>
    <row r="18" ht="23.1" customHeight="1" spans="1:6">
      <c r="A18" s="270" t="s">
        <v>1110</v>
      </c>
      <c r="B18" s="274"/>
      <c r="C18" s="274"/>
      <c r="D18" s="274"/>
      <c r="E18" s="272"/>
      <c r="F18" s="273"/>
    </row>
    <row r="19" ht="23.1" customHeight="1" spans="1:6">
      <c r="A19" s="270" t="s">
        <v>1111</v>
      </c>
      <c r="B19" s="271">
        <v>1127</v>
      </c>
      <c r="C19" s="271">
        <v>1259</v>
      </c>
      <c r="D19" s="271">
        <v>1392.326512</v>
      </c>
      <c r="E19" s="272">
        <f t="shared" si="0"/>
        <v>1.10589873868149</v>
      </c>
      <c r="F19" s="273">
        <f t="shared" si="1"/>
        <v>0.235427251109139</v>
      </c>
    </row>
    <row r="20" ht="23.1" customHeight="1" spans="1:6">
      <c r="A20" s="270" t="s">
        <v>1112</v>
      </c>
      <c r="B20" s="271">
        <v>5341</v>
      </c>
      <c r="C20" s="271">
        <v>5053</v>
      </c>
      <c r="D20" s="271">
        <v>7062.49869899997</v>
      </c>
      <c r="E20" s="272">
        <f t="shared" si="0"/>
        <v>1.39768428636453</v>
      </c>
      <c r="F20" s="273">
        <f t="shared" si="1"/>
        <v>0.322317674405536</v>
      </c>
    </row>
    <row r="21" ht="23.1" customHeight="1" spans="1:6">
      <c r="A21" s="270" t="s">
        <v>1113</v>
      </c>
      <c r="B21" s="271">
        <v>699</v>
      </c>
      <c r="C21" s="271">
        <v>236</v>
      </c>
      <c r="D21" s="271">
        <v>272</v>
      </c>
      <c r="E21" s="272">
        <f t="shared" si="0"/>
        <v>1.15254237288136</v>
      </c>
      <c r="F21" s="273">
        <f t="shared" si="1"/>
        <v>-0.610872675250358</v>
      </c>
    </row>
    <row r="22" ht="23.1" customHeight="1" spans="1:6">
      <c r="A22" s="270" t="s">
        <v>1114</v>
      </c>
      <c r="B22" s="274">
        <v>1136</v>
      </c>
      <c r="C22" s="274">
        <v>990</v>
      </c>
      <c r="D22" s="274">
        <v>1233.75058</v>
      </c>
      <c r="E22" s="272">
        <f t="shared" si="0"/>
        <v>1.24621270707071</v>
      </c>
      <c r="F22" s="273">
        <f t="shared" si="1"/>
        <v>0.0860480457746478</v>
      </c>
    </row>
    <row r="23" ht="23.1" customHeight="1" spans="1:6">
      <c r="A23" s="270" t="s">
        <v>1115</v>
      </c>
      <c r="B23" s="274"/>
      <c r="C23" s="274">
        <v>4500</v>
      </c>
      <c r="D23" s="274"/>
      <c r="E23" s="272">
        <f t="shared" si="0"/>
        <v>0</v>
      </c>
      <c r="F23" s="273"/>
    </row>
    <row r="24" ht="23.1" customHeight="1" spans="1:6">
      <c r="A24" s="270" t="s">
        <v>1116</v>
      </c>
      <c r="B24" s="271">
        <v>1215</v>
      </c>
      <c r="C24" s="271">
        <v>4000</v>
      </c>
      <c r="D24" s="271">
        <v>1429.827078</v>
      </c>
      <c r="E24" s="272">
        <f t="shared" si="0"/>
        <v>0.3574567695</v>
      </c>
      <c r="F24" s="273">
        <f t="shared" si="1"/>
        <v>0.176812409876543</v>
      </c>
    </row>
    <row r="25" ht="23.1" customHeight="1" spans="1:6">
      <c r="A25" s="270" t="s">
        <v>1117</v>
      </c>
      <c r="B25" s="271"/>
      <c r="C25" s="271">
        <v>0</v>
      </c>
      <c r="D25" s="271">
        <v>7.774459</v>
      </c>
      <c r="E25" s="272"/>
      <c r="F25" s="273"/>
    </row>
    <row r="26" ht="23.1" customHeight="1" spans="1:9">
      <c r="A26" s="270" t="s">
        <v>1118</v>
      </c>
      <c r="B26" s="271">
        <v>14</v>
      </c>
      <c r="C26" s="271">
        <v>520</v>
      </c>
      <c r="D26" s="271"/>
      <c r="E26" s="272">
        <f t="shared" si="0"/>
        <v>0</v>
      </c>
      <c r="F26" s="273">
        <f t="shared" si="1"/>
        <v>-1</v>
      </c>
      <c r="H26" s="261"/>
      <c r="I26" s="278"/>
    </row>
    <row r="27" s="261" customFormat="1" ht="23.1" customHeight="1" spans="1:9">
      <c r="A27" s="275" t="s">
        <v>1119</v>
      </c>
      <c r="B27" s="275">
        <v>152842</v>
      </c>
      <c r="C27" s="275">
        <f>SUM(C4:C26)</f>
        <v>170992</v>
      </c>
      <c r="D27" s="275">
        <f>SUM(D4:D26)</f>
        <v>166651.879644</v>
      </c>
      <c r="E27" s="276">
        <f>D27/B27</f>
        <v>1.09035395796967</v>
      </c>
      <c r="F27" s="277">
        <f>D27/C27</f>
        <v>0.974617991742305</v>
      </c>
      <c r="H27" s="183"/>
      <c r="I27" s="263"/>
    </row>
  </sheetData>
  <mergeCells count="1">
    <mergeCell ref="A1:F1"/>
  </mergeCells>
  <printOptions horizontalCentered="1"/>
  <pageMargins left="0.940277777777778" right="0.940277777777778" top="0.979861111111111" bottom="0.940277777777778" header="0.507638888888889" footer="0.790972222222222"/>
  <pageSetup paperSize="9" firstPageNumber="18" orientation="portrait" useFirstPageNumber="1" horizontalDpi="600" verticalDpi="600"/>
  <headerFooter alignWithMargins="0">
    <oddFooter>&amp;C&amp;"宋体"&amp;12 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7"/>
  <sheetViews>
    <sheetView workbookViewId="0">
      <selection activeCell="D13" sqref="D13"/>
    </sheetView>
  </sheetViews>
  <sheetFormatPr defaultColWidth="12" defaultRowHeight="13.5" outlineLevelCol="2"/>
  <cols>
    <col min="1" max="1" width="14.5" style="247" customWidth="1"/>
    <col min="2" max="2" width="56.5" style="247" customWidth="1"/>
    <col min="3" max="3" width="24.1666666666667" style="248" customWidth="1"/>
    <col min="4" max="4" width="12" style="247"/>
    <col min="5" max="5" width="12" style="249"/>
    <col min="6" max="16384" width="12" style="247"/>
  </cols>
  <sheetData>
    <row r="1" ht="49" customHeight="1" spans="1:3">
      <c r="A1" s="223" t="s">
        <v>1120</v>
      </c>
      <c r="B1" s="223"/>
      <c r="C1" s="223"/>
    </row>
    <row r="2" ht="14.25" customHeight="1" spans="1:3">
      <c r="A2" s="250" t="s">
        <v>1121</v>
      </c>
      <c r="B2" s="250"/>
      <c r="C2" s="251" t="s">
        <v>6</v>
      </c>
    </row>
    <row r="3" ht="23.1" customHeight="1" spans="1:3">
      <c r="A3" s="252" t="s">
        <v>71</v>
      </c>
      <c r="B3" s="252" t="s">
        <v>72</v>
      </c>
      <c r="C3" s="253" t="s">
        <v>14</v>
      </c>
    </row>
    <row r="4" ht="23.1" customHeight="1" spans="1:3">
      <c r="A4" s="218"/>
      <c r="B4" s="218" t="s">
        <v>1122</v>
      </c>
      <c r="C4" s="253">
        <f>C5+C234+C274+C293+C383+C435+C491+C548+C675+C747+C826+C849+C960+C1024+C1088+C1108+C1138+C1148+C1193+C1213+C1257+C1313+C1316+C1324</f>
        <v>166651.889611</v>
      </c>
    </row>
    <row r="5" ht="23.1" customHeight="1" spans="1:3">
      <c r="A5" s="218">
        <v>201</v>
      </c>
      <c r="B5" s="218" t="s">
        <v>1123</v>
      </c>
      <c r="C5" s="253">
        <f>C6+C18+C27+C38+C49+C60+C71+C79+C88+C101+C110+C121+C133+C140+C148+C154+C161+C168+C175+C182+C189+C197+C203+C209+C216+C231</f>
        <v>43498.629116</v>
      </c>
    </row>
    <row r="6" ht="23.1" customHeight="1" spans="1:3">
      <c r="A6" s="218">
        <v>20101</v>
      </c>
      <c r="B6" s="218" t="s">
        <v>1124</v>
      </c>
      <c r="C6" s="253">
        <f>SUM(C7:C17)</f>
        <v>740.12322</v>
      </c>
    </row>
    <row r="7" ht="23.1" customHeight="1" spans="1:3">
      <c r="A7" s="220">
        <v>2010101</v>
      </c>
      <c r="B7" s="254" t="s">
        <v>1125</v>
      </c>
      <c r="C7" s="255">
        <v>715.12322</v>
      </c>
    </row>
    <row r="8" ht="23.1" customHeight="1" spans="1:3">
      <c r="A8" s="220">
        <v>2010102</v>
      </c>
      <c r="B8" s="254" t="s">
        <v>1126</v>
      </c>
      <c r="C8" s="255">
        <v>0</v>
      </c>
    </row>
    <row r="9" ht="23.1" customHeight="1" spans="1:3">
      <c r="A9" s="220">
        <v>2010103</v>
      </c>
      <c r="B9" s="254" t="s">
        <v>1127</v>
      </c>
      <c r="C9" s="255">
        <v>0</v>
      </c>
    </row>
    <row r="10" ht="23.1" customHeight="1" spans="1:3">
      <c r="A10" s="220">
        <v>2010104</v>
      </c>
      <c r="B10" s="254" t="s">
        <v>1128</v>
      </c>
      <c r="C10" s="255">
        <v>15</v>
      </c>
    </row>
    <row r="11" ht="23.1" customHeight="1" spans="1:3">
      <c r="A11" s="220">
        <v>2010105</v>
      </c>
      <c r="B11" s="254" t="s">
        <v>1129</v>
      </c>
      <c r="C11" s="255">
        <v>0</v>
      </c>
    </row>
    <row r="12" ht="23.1" customHeight="1" spans="1:3">
      <c r="A12" s="220">
        <v>2010106</v>
      </c>
      <c r="B12" s="254" t="s">
        <v>1130</v>
      </c>
      <c r="C12" s="255">
        <v>0</v>
      </c>
    </row>
    <row r="13" ht="23.1" customHeight="1" spans="1:3">
      <c r="A13" s="220">
        <v>2010107</v>
      </c>
      <c r="B13" s="254" t="s">
        <v>1131</v>
      </c>
      <c r="C13" s="255">
        <v>0</v>
      </c>
    </row>
    <row r="14" ht="23.1" customHeight="1" spans="1:3">
      <c r="A14" s="220">
        <v>2010108</v>
      </c>
      <c r="B14" s="254" t="s">
        <v>1132</v>
      </c>
      <c r="C14" s="255">
        <v>0</v>
      </c>
    </row>
    <row r="15" ht="23.1" customHeight="1" spans="1:3">
      <c r="A15" s="220">
        <v>2010109</v>
      </c>
      <c r="B15" s="254" t="s">
        <v>1133</v>
      </c>
      <c r="C15" s="255">
        <v>0</v>
      </c>
    </row>
    <row r="16" ht="23.1" customHeight="1" spans="1:3">
      <c r="A16" s="220">
        <v>2010150</v>
      </c>
      <c r="B16" s="254" t="s">
        <v>1134</v>
      </c>
      <c r="C16" s="255">
        <v>10</v>
      </c>
    </row>
    <row r="17" ht="23.1" customHeight="1" spans="1:3">
      <c r="A17" s="220">
        <v>2010199</v>
      </c>
      <c r="B17" s="254" t="s">
        <v>1135</v>
      </c>
      <c r="C17" s="255">
        <v>0</v>
      </c>
    </row>
    <row r="18" ht="23.1" customHeight="1" spans="1:3">
      <c r="A18" s="256">
        <v>20102</v>
      </c>
      <c r="B18" s="218" t="s">
        <v>1136</v>
      </c>
      <c r="C18" s="257">
        <f>SUM(C19:C26)</f>
        <v>728.305122</v>
      </c>
    </row>
    <row r="19" ht="23.1" customHeight="1" spans="1:3">
      <c r="A19" s="220">
        <v>2010201</v>
      </c>
      <c r="B19" s="220" t="s">
        <v>1137</v>
      </c>
      <c r="C19" s="258">
        <v>728.305122</v>
      </c>
    </row>
    <row r="20" ht="23.1" customHeight="1" spans="1:3">
      <c r="A20" s="220">
        <v>2010202</v>
      </c>
      <c r="B20" s="220" t="s">
        <v>1138</v>
      </c>
      <c r="C20" s="258">
        <v>0</v>
      </c>
    </row>
    <row r="21" ht="23.1" customHeight="1" spans="1:3">
      <c r="A21" s="220">
        <v>2010203</v>
      </c>
      <c r="B21" s="220" t="s">
        <v>1139</v>
      </c>
      <c r="C21" s="258">
        <v>0</v>
      </c>
    </row>
    <row r="22" ht="23.1" customHeight="1" spans="1:3">
      <c r="A22" s="220">
        <v>2010204</v>
      </c>
      <c r="B22" s="220" t="s">
        <v>1140</v>
      </c>
      <c r="C22" s="258">
        <v>0</v>
      </c>
    </row>
    <row r="23" ht="23.1" customHeight="1" spans="1:3">
      <c r="A23" s="220">
        <v>2010205</v>
      </c>
      <c r="B23" s="220" t="s">
        <v>1141</v>
      </c>
      <c r="C23" s="258">
        <v>0</v>
      </c>
    </row>
    <row r="24" ht="23.1" customHeight="1" spans="1:3">
      <c r="A24" s="220">
        <v>2010206</v>
      </c>
      <c r="B24" s="220" t="s">
        <v>1142</v>
      </c>
      <c r="C24" s="258">
        <v>0</v>
      </c>
    </row>
    <row r="25" ht="23.1" customHeight="1" spans="1:3">
      <c r="A25" s="220">
        <v>2010250</v>
      </c>
      <c r="B25" s="220" t="s">
        <v>1143</v>
      </c>
      <c r="C25" s="258">
        <v>0</v>
      </c>
    </row>
    <row r="26" ht="23.1" customHeight="1" spans="1:3">
      <c r="A26" s="220">
        <v>2010299</v>
      </c>
      <c r="B26" s="220" t="s">
        <v>1144</v>
      </c>
      <c r="C26" s="258">
        <v>0</v>
      </c>
    </row>
    <row r="27" ht="23.1" customHeight="1" spans="1:3">
      <c r="A27" s="256">
        <v>20103</v>
      </c>
      <c r="B27" s="218" t="s">
        <v>1145</v>
      </c>
      <c r="C27" s="257">
        <f>SUM(C28:C37)</f>
        <v>22519.006177</v>
      </c>
    </row>
    <row r="28" ht="23.1" customHeight="1" spans="1:3">
      <c r="A28" s="220">
        <v>2010301</v>
      </c>
      <c r="B28" s="220" t="s">
        <v>1137</v>
      </c>
      <c r="C28" s="258">
        <v>20134.803718</v>
      </c>
    </row>
    <row r="29" ht="23.1" customHeight="1" spans="1:3">
      <c r="A29" s="220">
        <v>2010302</v>
      </c>
      <c r="B29" s="220" t="s">
        <v>1138</v>
      </c>
      <c r="C29" s="258">
        <v>0</v>
      </c>
    </row>
    <row r="30" ht="23.1" customHeight="1" spans="1:3">
      <c r="A30" s="220">
        <v>2010303</v>
      </c>
      <c r="B30" s="220" t="s">
        <v>1139</v>
      </c>
      <c r="C30" s="258">
        <v>0</v>
      </c>
    </row>
    <row r="31" ht="23.1" customHeight="1" spans="1:3">
      <c r="A31" s="220">
        <v>2010304</v>
      </c>
      <c r="B31" s="220" t="s">
        <v>1146</v>
      </c>
      <c r="C31" s="258">
        <v>0</v>
      </c>
    </row>
    <row r="32" ht="23.1" customHeight="1" spans="1:3">
      <c r="A32" s="220">
        <v>2010305</v>
      </c>
      <c r="B32" s="220" t="s">
        <v>1147</v>
      </c>
      <c r="C32" s="258">
        <v>0</v>
      </c>
    </row>
    <row r="33" ht="23.1" customHeight="1" spans="1:3">
      <c r="A33" s="220">
        <v>2010306</v>
      </c>
      <c r="B33" s="220" t="s">
        <v>1148</v>
      </c>
      <c r="C33" s="258">
        <v>942.653099</v>
      </c>
    </row>
    <row r="34" ht="23.1" customHeight="1" spans="1:3">
      <c r="A34" s="220">
        <v>2010308</v>
      </c>
      <c r="B34" s="220" t="s">
        <v>1149</v>
      </c>
      <c r="C34" s="258">
        <v>226.428347</v>
      </c>
    </row>
    <row r="35" ht="23.1" customHeight="1" spans="1:3">
      <c r="A35" s="220">
        <v>2010309</v>
      </c>
      <c r="B35" s="220" t="s">
        <v>1150</v>
      </c>
      <c r="C35" s="258">
        <v>0</v>
      </c>
    </row>
    <row r="36" ht="23.1" customHeight="1" spans="1:3">
      <c r="A36" s="220">
        <v>2010350</v>
      </c>
      <c r="B36" s="220" t="s">
        <v>1143</v>
      </c>
      <c r="C36" s="258">
        <v>580.153613</v>
      </c>
    </row>
    <row r="37" ht="23.1" customHeight="1" spans="1:3">
      <c r="A37" s="220">
        <v>2010399</v>
      </c>
      <c r="B37" s="220" t="s">
        <v>1151</v>
      </c>
      <c r="C37" s="258">
        <v>634.9674</v>
      </c>
    </row>
    <row r="38" ht="23.1" customHeight="1" spans="1:3">
      <c r="A38" s="256">
        <v>20104</v>
      </c>
      <c r="B38" s="218" t="s">
        <v>1152</v>
      </c>
      <c r="C38" s="257">
        <f>SUM(C39:C48)</f>
        <v>1311.170075</v>
      </c>
    </row>
    <row r="39" ht="23.1" customHeight="1" spans="1:3">
      <c r="A39" s="220">
        <v>2010401</v>
      </c>
      <c r="B39" s="220" t="s">
        <v>1137</v>
      </c>
      <c r="C39" s="258">
        <v>597.4923</v>
      </c>
    </row>
    <row r="40" ht="23.1" customHeight="1" spans="1:3">
      <c r="A40" s="220">
        <v>2010402</v>
      </c>
      <c r="B40" s="220" t="s">
        <v>1138</v>
      </c>
      <c r="C40" s="258">
        <v>0</v>
      </c>
    </row>
    <row r="41" ht="23.1" customHeight="1" spans="1:3">
      <c r="A41" s="220">
        <v>2010403</v>
      </c>
      <c r="B41" s="220" t="s">
        <v>1139</v>
      </c>
      <c r="C41" s="258">
        <v>0</v>
      </c>
    </row>
    <row r="42" ht="23.1" customHeight="1" spans="1:3">
      <c r="A42" s="220">
        <v>2010404</v>
      </c>
      <c r="B42" s="220" t="s">
        <v>1153</v>
      </c>
      <c r="C42" s="258">
        <v>0</v>
      </c>
    </row>
    <row r="43" ht="23.1" customHeight="1" spans="1:3">
      <c r="A43" s="220">
        <v>2010405</v>
      </c>
      <c r="B43" s="220" t="s">
        <v>1154</v>
      </c>
      <c r="C43" s="258">
        <v>0</v>
      </c>
    </row>
    <row r="44" ht="23.1" customHeight="1" spans="1:3">
      <c r="A44" s="220">
        <v>2010406</v>
      </c>
      <c r="B44" s="220" t="s">
        <v>1155</v>
      </c>
      <c r="C44" s="258">
        <v>0</v>
      </c>
    </row>
    <row r="45" ht="23.1" customHeight="1" spans="1:3">
      <c r="A45" s="220">
        <v>2010407</v>
      </c>
      <c r="B45" s="220" t="s">
        <v>1156</v>
      </c>
      <c r="C45" s="258">
        <v>0</v>
      </c>
    </row>
    <row r="46" ht="23.1" customHeight="1" spans="1:3">
      <c r="A46" s="220">
        <v>2010408</v>
      </c>
      <c r="B46" s="220" t="s">
        <v>1157</v>
      </c>
      <c r="C46" s="258">
        <v>61.3304</v>
      </c>
    </row>
    <row r="47" ht="23.1" customHeight="1" spans="1:3">
      <c r="A47" s="220">
        <v>2010450</v>
      </c>
      <c r="B47" s="220" t="s">
        <v>1143</v>
      </c>
      <c r="C47" s="258">
        <v>652.347375</v>
      </c>
    </row>
    <row r="48" ht="23.1" customHeight="1" spans="1:3">
      <c r="A48" s="220">
        <v>2010499</v>
      </c>
      <c r="B48" s="220" t="s">
        <v>1158</v>
      </c>
      <c r="C48" s="258">
        <v>0</v>
      </c>
    </row>
    <row r="49" ht="23.1" customHeight="1" spans="1:3">
      <c r="A49" s="256">
        <v>20105</v>
      </c>
      <c r="B49" s="218" t="s">
        <v>1159</v>
      </c>
      <c r="C49" s="257">
        <f>SUM(C50:C59)</f>
        <v>486.767878</v>
      </c>
    </row>
    <row r="50" ht="23.1" customHeight="1" spans="1:3">
      <c r="A50" s="220">
        <v>2010501</v>
      </c>
      <c r="B50" s="220" t="s">
        <v>1137</v>
      </c>
      <c r="C50" s="258">
        <v>202.408408</v>
      </c>
    </row>
    <row r="51" ht="23.1" customHeight="1" spans="1:3">
      <c r="A51" s="220">
        <v>2010502</v>
      </c>
      <c r="B51" s="220" t="s">
        <v>1138</v>
      </c>
      <c r="C51" s="258">
        <v>0</v>
      </c>
    </row>
    <row r="52" ht="23.1" customHeight="1" spans="1:3">
      <c r="A52" s="220">
        <v>2010503</v>
      </c>
      <c r="B52" s="220" t="s">
        <v>1139</v>
      </c>
      <c r="C52" s="258">
        <v>0</v>
      </c>
    </row>
    <row r="53" ht="23.1" customHeight="1" spans="1:3">
      <c r="A53" s="220">
        <v>2010504</v>
      </c>
      <c r="B53" s="220" t="s">
        <v>1160</v>
      </c>
      <c r="C53" s="258">
        <v>0</v>
      </c>
    </row>
    <row r="54" ht="23.1" customHeight="1" spans="1:3">
      <c r="A54" s="220">
        <v>2010505</v>
      </c>
      <c r="B54" s="220" t="s">
        <v>1161</v>
      </c>
      <c r="C54" s="258">
        <v>0</v>
      </c>
    </row>
    <row r="55" ht="23.1" customHeight="1" spans="1:3">
      <c r="A55" s="220">
        <v>2010506</v>
      </c>
      <c r="B55" s="220" t="s">
        <v>1162</v>
      </c>
      <c r="C55" s="258">
        <v>0</v>
      </c>
    </row>
    <row r="56" ht="23.1" customHeight="1" spans="1:3">
      <c r="A56" s="220">
        <v>2010507</v>
      </c>
      <c r="B56" s="220" t="s">
        <v>1163</v>
      </c>
      <c r="C56" s="258">
        <v>89.72614</v>
      </c>
    </row>
    <row r="57" ht="23.1" customHeight="1" spans="1:3">
      <c r="A57" s="220">
        <v>2010508</v>
      </c>
      <c r="B57" s="220" t="s">
        <v>1164</v>
      </c>
      <c r="C57" s="258">
        <v>0</v>
      </c>
    </row>
    <row r="58" ht="23.1" customHeight="1" spans="1:3">
      <c r="A58" s="220">
        <v>2010550</v>
      </c>
      <c r="B58" s="220" t="s">
        <v>1143</v>
      </c>
      <c r="C58" s="258">
        <v>194.63333</v>
      </c>
    </row>
    <row r="59" ht="23.1" customHeight="1" spans="1:3">
      <c r="A59" s="220">
        <v>2010599</v>
      </c>
      <c r="B59" s="220" t="s">
        <v>1165</v>
      </c>
      <c r="C59" s="258">
        <v>0</v>
      </c>
    </row>
    <row r="60" ht="23.1" customHeight="1" spans="1:3">
      <c r="A60" s="256">
        <v>20106</v>
      </c>
      <c r="B60" s="218" t="s">
        <v>1166</v>
      </c>
      <c r="C60" s="257">
        <f>SUM(C61:C70)</f>
        <v>4890.446675</v>
      </c>
    </row>
    <row r="61" ht="23.1" customHeight="1" spans="1:3">
      <c r="A61" s="220">
        <v>2010601</v>
      </c>
      <c r="B61" s="220" t="s">
        <v>1137</v>
      </c>
      <c r="C61" s="258">
        <v>758.649270000001</v>
      </c>
    </row>
    <row r="62" ht="23.1" customHeight="1" spans="1:3">
      <c r="A62" s="220">
        <v>2010602</v>
      </c>
      <c r="B62" s="220" t="s">
        <v>1138</v>
      </c>
      <c r="C62" s="258">
        <v>0</v>
      </c>
    </row>
    <row r="63" ht="23.1" customHeight="1" spans="1:3">
      <c r="A63" s="220">
        <v>2010603</v>
      </c>
      <c r="B63" s="220" t="s">
        <v>1139</v>
      </c>
      <c r="C63" s="258">
        <v>891.91329</v>
      </c>
    </row>
    <row r="64" ht="23.1" customHeight="1" spans="1:3">
      <c r="A64" s="220">
        <v>2010604</v>
      </c>
      <c r="B64" s="220" t="s">
        <v>1167</v>
      </c>
      <c r="C64" s="258">
        <v>0</v>
      </c>
    </row>
    <row r="65" ht="23.1" customHeight="1" spans="1:3">
      <c r="A65" s="220">
        <v>2010605</v>
      </c>
      <c r="B65" s="220" t="s">
        <v>1168</v>
      </c>
      <c r="C65" s="258">
        <v>10</v>
      </c>
    </row>
    <row r="66" ht="23.1" customHeight="1" spans="1:3">
      <c r="A66" s="220">
        <v>2010606</v>
      </c>
      <c r="B66" s="220" t="s">
        <v>1169</v>
      </c>
      <c r="C66" s="258">
        <v>0</v>
      </c>
    </row>
    <row r="67" ht="23.1" customHeight="1" spans="1:3">
      <c r="A67" s="220">
        <v>2010607</v>
      </c>
      <c r="B67" s="220" t="s">
        <v>1170</v>
      </c>
      <c r="C67" s="258">
        <v>68.039414</v>
      </c>
    </row>
    <row r="68" ht="23.1" customHeight="1" spans="1:3">
      <c r="A68" s="220">
        <v>2010608</v>
      </c>
      <c r="B68" s="220" t="s">
        <v>1171</v>
      </c>
      <c r="C68" s="258">
        <v>128.4</v>
      </c>
    </row>
    <row r="69" ht="23.1" customHeight="1" spans="1:3">
      <c r="A69" s="220">
        <v>2010650</v>
      </c>
      <c r="B69" s="220" t="s">
        <v>1143</v>
      </c>
      <c r="C69" s="258">
        <v>3033.444701</v>
      </c>
    </row>
    <row r="70" ht="23.1" customHeight="1" spans="1:3">
      <c r="A70" s="220">
        <v>2010699</v>
      </c>
      <c r="B70" s="220" t="s">
        <v>1172</v>
      </c>
      <c r="C70" s="258">
        <v>0</v>
      </c>
    </row>
    <row r="71" ht="23.1" customHeight="1" spans="1:3">
      <c r="A71" s="256">
        <v>20107</v>
      </c>
      <c r="B71" s="218" t="s">
        <v>1173</v>
      </c>
      <c r="C71" s="257">
        <f>SUM(C72:C78)</f>
        <v>1200</v>
      </c>
    </row>
    <row r="72" ht="23.1" customHeight="1" spans="1:3">
      <c r="A72" s="220">
        <v>2010701</v>
      </c>
      <c r="B72" s="220" t="s">
        <v>1137</v>
      </c>
      <c r="C72" s="258">
        <v>1200</v>
      </c>
    </row>
    <row r="73" ht="23.1" customHeight="1" spans="1:3">
      <c r="A73" s="220">
        <v>2010702</v>
      </c>
      <c r="B73" s="220" t="s">
        <v>1138</v>
      </c>
      <c r="C73" s="258">
        <v>0</v>
      </c>
    </row>
    <row r="74" ht="23.1" customHeight="1" spans="1:3">
      <c r="A74" s="220">
        <v>2010703</v>
      </c>
      <c r="B74" s="220" t="s">
        <v>1139</v>
      </c>
      <c r="C74" s="258">
        <v>0</v>
      </c>
    </row>
    <row r="75" ht="23.1" customHeight="1" spans="1:3">
      <c r="A75" s="220">
        <v>2010709</v>
      </c>
      <c r="B75" s="220" t="s">
        <v>1170</v>
      </c>
      <c r="C75" s="258">
        <v>0</v>
      </c>
    </row>
    <row r="76" ht="23.1" customHeight="1" spans="1:3">
      <c r="A76" s="220">
        <v>2010710</v>
      </c>
      <c r="B76" s="220" t="s">
        <v>1174</v>
      </c>
      <c r="C76" s="258">
        <v>0</v>
      </c>
    </row>
    <row r="77" ht="23.1" customHeight="1" spans="1:3">
      <c r="A77" s="220">
        <v>2010750</v>
      </c>
      <c r="B77" s="220" t="s">
        <v>1143</v>
      </c>
      <c r="C77" s="258">
        <v>0</v>
      </c>
    </row>
    <row r="78" ht="23.1" customHeight="1" spans="1:3">
      <c r="A78" s="220">
        <v>2010799</v>
      </c>
      <c r="B78" s="220" t="s">
        <v>1175</v>
      </c>
      <c r="C78" s="258">
        <v>0</v>
      </c>
    </row>
    <row r="79" ht="23.1" customHeight="1" spans="1:3">
      <c r="A79" s="256">
        <v>20108</v>
      </c>
      <c r="B79" s="218" t="s">
        <v>1176</v>
      </c>
      <c r="C79" s="257">
        <f>SUM(C80:C87)</f>
        <v>620.751572</v>
      </c>
    </row>
    <row r="80" ht="23.1" customHeight="1" spans="1:3">
      <c r="A80" s="220">
        <v>2010801</v>
      </c>
      <c r="B80" s="220" t="s">
        <v>1137</v>
      </c>
      <c r="C80" s="258">
        <v>420.751572</v>
      </c>
    </row>
    <row r="81" ht="23.1" customHeight="1" spans="1:3">
      <c r="A81" s="220">
        <v>2010802</v>
      </c>
      <c r="B81" s="220" t="s">
        <v>1138</v>
      </c>
      <c r="C81" s="258">
        <v>0</v>
      </c>
    </row>
    <row r="82" ht="23.1" customHeight="1" spans="1:3">
      <c r="A82" s="220">
        <v>2010803</v>
      </c>
      <c r="B82" s="220" t="s">
        <v>1139</v>
      </c>
      <c r="C82" s="258">
        <v>0</v>
      </c>
    </row>
    <row r="83" ht="23.1" customHeight="1" spans="1:3">
      <c r="A83" s="220">
        <v>2010804</v>
      </c>
      <c r="B83" s="220" t="s">
        <v>1177</v>
      </c>
      <c r="C83" s="258">
        <v>200</v>
      </c>
    </row>
    <row r="84" ht="23.1" customHeight="1" spans="1:3">
      <c r="A84" s="220">
        <v>2010805</v>
      </c>
      <c r="B84" s="220" t="s">
        <v>1178</v>
      </c>
      <c r="C84" s="258">
        <v>0</v>
      </c>
    </row>
    <row r="85" ht="23.1" customHeight="1" spans="1:3">
      <c r="A85" s="220">
        <v>2010806</v>
      </c>
      <c r="B85" s="220" t="s">
        <v>1170</v>
      </c>
      <c r="C85" s="258">
        <v>0</v>
      </c>
    </row>
    <row r="86" ht="23.1" customHeight="1" spans="1:3">
      <c r="A86" s="220">
        <v>2010850</v>
      </c>
      <c r="B86" s="220" t="s">
        <v>1143</v>
      </c>
      <c r="C86" s="258">
        <v>0</v>
      </c>
    </row>
    <row r="87" ht="23.1" customHeight="1" spans="1:3">
      <c r="A87" s="220">
        <v>2010899</v>
      </c>
      <c r="B87" s="220" t="s">
        <v>1179</v>
      </c>
      <c r="C87" s="258">
        <v>0</v>
      </c>
    </row>
    <row r="88" ht="23.1" customHeight="1" spans="1:3">
      <c r="A88" s="256">
        <v>20109</v>
      </c>
      <c r="B88" s="218" t="s">
        <v>1180</v>
      </c>
      <c r="C88" s="257">
        <f>SUM(C89:C100)</f>
        <v>0</v>
      </c>
    </row>
    <row r="89" ht="23.1" customHeight="1" spans="1:3">
      <c r="A89" s="220">
        <v>2010901</v>
      </c>
      <c r="B89" s="220" t="s">
        <v>1137</v>
      </c>
      <c r="C89" s="258">
        <v>0</v>
      </c>
    </row>
    <row r="90" ht="23.1" customHeight="1" spans="1:3">
      <c r="A90" s="220">
        <v>2010902</v>
      </c>
      <c r="B90" s="220" t="s">
        <v>1138</v>
      </c>
      <c r="C90" s="258">
        <v>0</v>
      </c>
    </row>
    <row r="91" ht="23.1" customHeight="1" spans="1:3">
      <c r="A91" s="220">
        <v>2010903</v>
      </c>
      <c r="B91" s="220" t="s">
        <v>1139</v>
      </c>
      <c r="C91" s="258">
        <v>0</v>
      </c>
    </row>
    <row r="92" ht="23.1" customHeight="1" spans="1:3">
      <c r="A92" s="220">
        <v>2010905</v>
      </c>
      <c r="B92" s="220" t="s">
        <v>1181</v>
      </c>
      <c r="C92" s="258">
        <v>0</v>
      </c>
    </row>
    <row r="93" ht="23.1" customHeight="1" spans="1:3">
      <c r="A93" s="220">
        <v>2010907</v>
      </c>
      <c r="B93" s="220" t="s">
        <v>1182</v>
      </c>
      <c r="C93" s="258">
        <v>0</v>
      </c>
    </row>
    <row r="94" ht="23.1" customHeight="1" spans="1:3">
      <c r="A94" s="220">
        <v>2010908</v>
      </c>
      <c r="B94" s="220" t="s">
        <v>1170</v>
      </c>
      <c r="C94" s="258">
        <v>0</v>
      </c>
    </row>
    <row r="95" ht="23.1" customHeight="1" spans="1:3">
      <c r="A95" s="220">
        <v>2010909</v>
      </c>
      <c r="B95" s="220" t="s">
        <v>1183</v>
      </c>
      <c r="C95" s="258">
        <v>0</v>
      </c>
    </row>
    <row r="96" ht="23.1" customHeight="1" spans="1:3">
      <c r="A96" s="220">
        <v>2010910</v>
      </c>
      <c r="B96" s="220" t="s">
        <v>1184</v>
      </c>
      <c r="C96" s="258">
        <v>0</v>
      </c>
    </row>
    <row r="97" ht="23.1" customHeight="1" spans="1:3">
      <c r="A97" s="220">
        <v>2010911</v>
      </c>
      <c r="B97" s="220" t="s">
        <v>1185</v>
      </c>
      <c r="C97" s="258">
        <v>0</v>
      </c>
    </row>
    <row r="98" ht="23.1" customHeight="1" spans="1:3">
      <c r="A98" s="220">
        <v>2010912</v>
      </c>
      <c r="B98" s="220" t="s">
        <v>1186</v>
      </c>
      <c r="C98" s="258">
        <v>0</v>
      </c>
    </row>
    <row r="99" ht="23.1" customHeight="1" spans="1:3">
      <c r="A99" s="220">
        <v>2010950</v>
      </c>
      <c r="B99" s="220" t="s">
        <v>1143</v>
      </c>
      <c r="C99" s="258">
        <v>0</v>
      </c>
    </row>
    <row r="100" ht="23.1" customHeight="1" spans="1:3">
      <c r="A100" s="220">
        <v>2010999</v>
      </c>
      <c r="B100" s="220" t="s">
        <v>1187</v>
      </c>
      <c r="C100" s="258">
        <v>0</v>
      </c>
    </row>
    <row r="101" ht="23.1" customHeight="1" spans="1:3">
      <c r="A101" s="256">
        <v>20111</v>
      </c>
      <c r="B101" s="218" t="s">
        <v>1188</v>
      </c>
      <c r="C101" s="257">
        <f>SUM(C102:C109)</f>
        <v>1593.536108</v>
      </c>
    </row>
    <row r="102" ht="23.1" customHeight="1" spans="1:3">
      <c r="A102" s="220">
        <v>2011101</v>
      </c>
      <c r="B102" s="220" t="s">
        <v>1137</v>
      </c>
      <c r="C102" s="258">
        <v>1374.801002</v>
      </c>
    </row>
    <row r="103" ht="23.1" customHeight="1" spans="1:3">
      <c r="A103" s="220">
        <v>2011102</v>
      </c>
      <c r="B103" s="220" t="s">
        <v>1138</v>
      </c>
      <c r="C103" s="258">
        <v>0</v>
      </c>
    </row>
    <row r="104" ht="23.1" customHeight="1" spans="1:3">
      <c r="A104" s="220">
        <v>2011103</v>
      </c>
      <c r="B104" s="220" t="s">
        <v>1139</v>
      </c>
      <c r="C104" s="258">
        <v>0</v>
      </c>
    </row>
    <row r="105" ht="23.1" customHeight="1" spans="1:3">
      <c r="A105" s="220">
        <v>2011104</v>
      </c>
      <c r="B105" s="220" t="s">
        <v>1189</v>
      </c>
      <c r="C105" s="258">
        <v>0</v>
      </c>
    </row>
    <row r="106" ht="23.1" customHeight="1" spans="1:3">
      <c r="A106" s="220">
        <v>2011105</v>
      </c>
      <c r="B106" s="220" t="s">
        <v>1190</v>
      </c>
      <c r="C106" s="258">
        <v>0</v>
      </c>
    </row>
    <row r="107" ht="23.1" customHeight="1" spans="1:3">
      <c r="A107" s="220">
        <v>2011106</v>
      </c>
      <c r="B107" s="220" t="s">
        <v>1191</v>
      </c>
      <c r="C107" s="258">
        <v>218.735106</v>
      </c>
    </row>
    <row r="108" ht="23.1" customHeight="1" spans="1:3">
      <c r="A108" s="220">
        <v>2011150</v>
      </c>
      <c r="B108" s="220" t="s">
        <v>1143</v>
      </c>
      <c r="C108" s="258">
        <v>0</v>
      </c>
    </row>
    <row r="109" ht="23.1" customHeight="1" spans="1:3">
      <c r="A109" s="220">
        <v>2011199</v>
      </c>
      <c r="B109" s="220" t="s">
        <v>1192</v>
      </c>
      <c r="C109" s="258">
        <v>0</v>
      </c>
    </row>
    <row r="110" ht="23.1" customHeight="1" spans="1:3">
      <c r="A110" s="256">
        <v>20113</v>
      </c>
      <c r="B110" s="218" t="s">
        <v>1193</v>
      </c>
      <c r="C110" s="257">
        <f>SUM(C111:C120)</f>
        <v>564.878953</v>
      </c>
    </row>
    <row r="111" ht="23.1" customHeight="1" spans="1:3">
      <c r="A111" s="220">
        <v>2011301</v>
      </c>
      <c r="B111" s="220" t="s">
        <v>1137</v>
      </c>
      <c r="C111" s="258">
        <v>456.233853</v>
      </c>
    </row>
    <row r="112" ht="23.1" customHeight="1" spans="1:3">
      <c r="A112" s="220">
        <v>2011302</v>
      </c>
      <c r="B112" s="220" t="s">
        <v>1138</v>
      </c>
      <c r="C112" s="258">
        <v>0</v>
      </c>
    </row>
    <row r="113" ht="23.1" customHeight="1" spans="1:3">
      <c r="A113" s="220">
        <v>2011303</v>
      </c>
      <c r="B113" s="220" t="s">
        <v>1139</v>
      </c>
      <c r="C113" s="258">
        <v>0</v>
      </c>
    </row>
    <row r="114" ht="23.1" customHeight="1" spans="1:3">
      <c r="A114" s="220">
        <v>2011304</v>
      </c>
      <c r="B114" s="220" t="s">
        <v>1194</v>
      </c>
      <c r="C114" s="258">
        <v>0</v>
      </c>
    </row>
    <row r="115" ht="23.1" customHeight="1" spans="1:3">
      <c r="A115" s="220">
        <v>2011305</v>
      </c>
      <c r="B115" s="220" t="s">
        <v>1195</v>
      </c>
      <c r="C115" s="258">
        <v>0</v>
      </c>
    </row>
    <row r="116" ht="23.1" customHeight="1" spans="1:3">
      <c r="A116" s="220">
        <v>2011306</v>
      </c>
      <c r="B116" s="220" t="s">
        <v>1196</v>
      </c>
      <c r="C116" s="258">
        <v>0</v>
      </c>
    </row>
    <row r="117" ht="23.1" customHeight="1" spans="1:3">
      <c r="A117" s="220">
        <v>2011307</v>
      </c>
      <c r="B117" s="220" t="s">
        <v>1197</v>
      </c>
      <c r="C117" s="258">
        <v>0</v>
      </c>
    </row>
    <row r="118" ht="23.1" customHeight="1" spans="1:3">
      <c r="A118" s="220">
        <v>2011308</v>
      </c>
      <c r="B118" s="220" t="s">
        <v>1198</v>
      </c>
      <c r="C118" s="258">
        <v>27.3503</v>
      </c>
    </row>
    <row r="119" ht="23.1" customHeight="1" spans="1:3">
      <c r="A119" s="220">
        <v>2011350</v>
      </c>
      <c r="B119" s="220" t="s">
        <v>1143</v>
      </c>
      <c r="C119" s="258">
        <v>81.2948</v>
      </c>
    </row>
    <row r="120" ht="23.1" customHeight="1" spans="1:3">
      <c r="A120" s="220">
        <v>2011399</v>
      </c>
      <c r="B120" s="220" t="s">
        <v>1199</v>
      </c>
      <c r="C120" s="258">
        <v>0</v>
      </c>
    </row>
    <row r="121" ht="23.1" customHeight="1" spans="1:3">
      <c r="A121" s="256">
        <v>20114</v>
      </c>
      <c r="B121" s="218" t="s">
        <v>1200</v>
      </c>
      <c r="C121" s="257">
        <f>SUM(C122:C132)</f>
        <v>0</v>
      </c>
    </row>
    <row r="122" ht="23.1" customHeight="1" spans="1:3">
      <c r="A122" s="220">
        <v>2011401</v>
      </c>
      <c r="B122" s="220" t="s">
        <v>1137</v>
      </c>
      <c r="C122" s="258">
        <v>0</v>
      </c>
    </row>
    <row r="123" ht="23.1" customHeight="1" spans="1:3">
      <c r="A123" s="220">
        <v>2011402</v>
      </c>
      <c r="B123" s="220" t="s">
        <v>1138</v>
      </c>
      <c r="C123" s="258">
        <v>0</v>
      </c>
    </row>
    <row r="124" ht="23.1" customHeight="1" spans="1:3">
      <c r="A124" s="220">
        <v>2011403</v>
      </c>
      <c r="B124" s="220" t="s">
        <v>1139</v>
      </c>
      <c r="C124" s="258">
        <v>0</v>
      </c>
    </row>
    <row r="125" ht="23.1" customHeight="1" spans="1:3">
      <c r="A125" s="220">
        <v>2011404</v>
      </c>
      <c r="B125" s="220" t="s">
        <v>1201</v>
      </c>
      <c r="C125" s="258">
        <v>0</v>
      </c>
    </row>
    <row r="126" ht="23.1" customHeight="1" spans="1:3">
      <c r="A126" s="220">
        <v>2011405</v>
      </c>
      <c r="B126" s="220" t="s">
        <v>1202</v>
      </c>
      <c r="C126" s="258">
        <v>0</v>
      </c>
    </row>
    <row r="127" ht="23.1" customHeight="1" spans="1:3">
      <c r="A127" s="220">
        <v>2011408</v>
      </c>
      <c r="B127" s="220" t="s">
        <v>1203</v>
      </c>
      <c r="C127" s="258">
        <v>0</v>
      </c>
    </row>
    <row r="128" ht="23.1" customHeight="1" spans="1:3">
      <c r="A128" s="220">
        <v>2011409</v>
      </c>
      <c r="B128" s="220" t="s">
        <v>1204</v>
      </c>
      <c r="C128" s="258">
        <v>0</v>
      </c>
    </row>
    <row r="129" ht="23.1" customHeight="1" spans="1:3">
      <c r="A129" s="220">
        <v>2011410</v>
      </c>
      <c r="B129" s="220" t="s">
        <v>1205</v>
      </c>
      <c r="C129" s="258">
        <v>0</v>
      </c>
    </row>
    <row r="130" ht="23.1" customHeight="1" spans="1:3">
      <c r="A130" s="220">
        <v>2011411</v>
      </c>
      <c r="B130" s="220" t="s">
        <v>1206</v>
      </c>
      <c r="C130" s="258">
        <v>0</v>
      </c>
    </row>
    <row r="131" ht="23.1" customHeight="1" spans="1:3">
      <c r="A131" s="220">
        <v>2011450</v>
      </c>
      <c r="B131" s="220" t="s">
        <v>1143</v>
      </c>
      <c r="C131" s="258">
        <v>0</v>
      </c>
    </row>
    <row r="132" ht="23.1" customHeight="1" spans="1:3">
      <c r="A132" s="220">
        <v>2011499</v>
      </c>
      <c r="B132" s="220" t="s">
        <v>1207</v>
      </c>
      <c r="C132" s="258">
        <v>0</v>
      </c>
    </row>
    <row r="133" ht="23.1" customHeight="1" spans="1:3">
      <c r="A133" s="256">
        <v>20123</v>
      </c>
      <c r="B133" s="218" t="s">
        <v>1208</v>
      </c>
      <c r="C133" s="257">
        <f>SUM(C134:C139)</f>
        <v>0</v>
      </c>
    </row>
    <row r="134" ht="23.1" customHeight="1" spans="1:3">
      <c r="A134" s="220">
        <v>2012301</v>
      </c>
      <c r="B134" s="220" t="s">
        <v>1137</v>
      </c>
      <c r="C134" s="258">
        <v>0</v>
      </c>
    </row>
    <row r="135" ht="23.1" customHeight="1" spans="1:3">
      <c r="A135" s="220">
        <v>2012302</v>
      </c>
      <c r="B135" s="220" t="s">
        <v>1138</v>
      </c>
      <c r="C135" s="258">
        <v>0</v>
      </c>
    </row>
    <row r="136" ht="23.1" customHeight="1" spans="1:3">
      <c r="A136" s="220">
        <v>2012303</v>
      </c>
      <c r="B136" s="220" t="s">
        <v>1139</v>
      </c>
      <c r="C136" s="258">
        <v>0</v>
      </c>
    </row>
    <row r="137" ht="23.1" customHeight="1" spans="1:3">
      <c r="A137" s="220">
        <v>2012304</v>
      </c>
      <c r="B137" s="220" t="s">
        <v>1209</v>
      </c>
      <c r="C137" s="258">
        <v>0</v>
      </c>
    </row>
    <row r="138" ht="23.1" customHeight="1" spans="1:3">
      <c r="A138" s="220">
        <v>2012350</v>
      </c>
      <c r="B138" s="220" t="s">
        <v>1143</v>
      </c>
      <c r="C138" s="258">
        <v>0</v>
      </c>
    </row>
    <row r="139" ht="23.1" customHeight="1" spans="1:3">
      <c r="A139" s="220">
        <v>2012399</v>
      </c>
      <c r="B139" s="220" t="s">
        <v>1210</v>
      </c>
      <c r="C139" s="258">
        <v>0</v>
      </c>
    </row>
    <row r="140" ht="23.1" customHeight="1" spans="1:3">
      <c r="A140" s="256">
        <v>20125</v>
      </c>
      <c r="B140" s="218" t="s">
        <v>1211</v>
      </c>
      <c r="C140" s="257">
        <f>SUM(C141:C147)</f>
        <v>0</v>
      </c>
    </row>
    <row r="141" ht="23.1" customHeight="1" spans="1:3">
      <c r="A141" s="220">
        <v>2012501</v>
      </c>
      <c r="B141" s="220" t="s">
        <v>1137</v>
      </c>
      <c r="C141" s="258">
        <v>0</v>
      </c>
    </row>
    <row r="142" ht="23.1" customHeight="1" spans="1:3">
      <c r="A142" s="220">
        <v>2012502</v>
      </c>
      <c r="B142" s="220" t="s">
        <v>1138</v>
      </c>
      <c r="C142" s="258">
        <v>0</v>
      </c>
    </row>
    <row r="143" ht="23.1" customHeight="1" spans="1:3">
      <c r="A143" s="220">
        <v>2012503</v>
      </c>
      <c r="B143" s="220" t="s">
        <v>1139</v>
      </c>
      <c r="C143" s="258">
        <v>0</v>
      </c>
    </row>
    <row r="144" ht="23.1" customHeight="1" spans="1:3">
      <c r="A144" s="220">
        <v>2012504</v>
      </c>
      <c r="B144" s="220" t="s">
        <v>1212</v>
      </c>
      <c r="C144" s="258">
        <v>0</v>
      </c>
    </row>
    <row r="145" ht="23.1" customHeight="1" spans="1:3">
      <c r="A145" s="220">
        <v>2012505</v>
      </c>
      <c r="B145" s="220" t="s">
        <v>1213</v>
      </c>
      <c r="C145" s="258">
        <v>0</v>
      </c>
    </row>
    <row r="146" ht="23.1" customHeight="1" spans="1:3">
      <c r="A146" s="220">
        <v>2012550</v>
      </c>
      <c r="B146" s="220" t="s">
        <v>1143</v>
      </c>
      <c r="C146" s="258">
        <v>0</v>
      </c>
    </row>
    <row r="147" ht="23.1" customHeight="1" spans="1:3">
      <c r="A147" s="220">
        <v>2012599</v>
      </c>
      <c r="B147" s="220" t="s">
        <v>1214</v>
      </c>
      <c r="C147" s="258">
        <v>0</v>
      </c>
    </row>
    <row r="148" ht="23.1" customHeight="1" spans="1:3">
      <c r="A148" s="256">
        <v>20126</v>
      </c>
      <c r="B148" s="218" t="s">
        <v>1215</v>
      </c>
      <c r="C148" s="257">
        <f>SUM(C149:C153)</f>
        <v>359.587266</v>
      </c>
    </row>
    <row r="149" ht="23.1" customHeight="1" spans="1:3">
      <c r="A149" s="220">
        <v>2012601</v>
      </c>
      <c r="B149" s="220" t="s">
        <v>1137</v>
      </c>
      <c r="C149" s="258">
        <v>109.587266</v>
      </c>
    </row>
    <row r="150" ht="23.1" customHeight="1" spans="1:3">
      <c r="A150" s="220">
        <v>2012602</v>
      </c>
      <c r="B150" s="220" t="s">
        <v>1138</v>
      </c>
      <c r="C150" s="258">
        <v>0</v>
      </c>
    </row>
    <row r="151" ht="23.1" customHeight="1" spans="1:3">
      <c r="A151" s="220">
        <v>2012603</v>
      </c>
      <c r="B151" s="220" t="s">
        <v>1139</v>
      </c>
      <c r="C151" s="258">
        <v>0</v>
      </c>
    </row>
    <row r="152" ht="23.1" customHeight="1" spans="1:3">
      <c r="A152" s="220">
        <v>2012604</v>
      </c>
      <c r="B152" s="220" t="s">
        <v>1216</v>
      </c>
      <c r="C152" s="258">
        <v>250</v>
      </c>
    </row>
    <row r="153" ht="23.1" customHeight="1" spans="1:3">
      <c r="A153" s="220">
        <v>2012699</v>
      </c>
      <c r="B153" s="220" t="s">
        <v>1217</v>
      </c>
      <c r="C153" s="258">
        <v>0</v>
      </c>
    </row>
    <row r="154" ht="23.1" customHeight="1" spans="1:3">
      <c r="A154" s="256">
        <v>20128</v>
      </c>
      <c r="B154" s="218" t="s">
        <v>1218</v>
      </c>
      <c r="C154" s="257">
        <f>SUM(C155:C160)</f>
        <v>72.027551</v>
      </c>
    </row>
    <row r="155" ht="23.1" customHeight="1" spans="1:3">
      <c r="A155" s="220">
        <v>2012801</v>
      </c>
      <c r="B155" s="220" t="s">
        <v>1137</v>
      </c>
      <c r="C155" s="258">
        <v>72.027551</v>
      </c>
    </row>
    <row r="156" ht="23.1" customHeight="1" spans="1:3">
      <c r="A156" s="220">
        <v>2012802</v>
      </c>
      <c r="B156" s="220" t="s">
        <v>1138</v>
      </c>
      <c r="C156" s="258">
        <v>0</v>
      </c>
    </row>
    <row r="157" ht="23.1" customHeight="1" spans="1:3">
      <c r="A157" s="220">
        <v>2012803</v>
      </c>
      <c r="B157" s="220" t="s">
        <v>1139</v>
      </c>
      <c r="C157" s="258">
        <v>0</v>
      </c>
    </row>
    <row r="158" ht="23.1" customHeight="1" spans="1:3">
      <c r="A158" s="220">
        <v>2012804</v>
      </c>
      <c r="B158" s="220" t="s">
        <v>1142</v>
      </c>
      <c r="C158" s="258">
        <v>0</v>
      </c>
    </row>
    <row r="159" ht="23.1" customHeight="1" spans="1:3">
      <c r="A159" s="220">
        <v>2012850</v>
      </c>
      <c r="B159" s="220" t="s">
        <v>1143</v>
      </c>
      <c r="C159" s="258">
        <v>0</v>
      </c>
    </row>
    <row r="160" ht="23.1" customHeight="1" spans="1:3">
      <c r="A160" s="220">
        <v>2012899</v>
      </c>
      <c r="B160" s="220" t="s">
        <v>1219</v>
      </c>
      <c r="C160" s="258">
        <v>0</v>
      </c>
    </row>
    <row r="161" ht="23.1" customHeight="1" spans="1:3">
      <c r="A161" s="256">
        <v>20129</v>
      </c>
      <c r="B161" s="218" t="s">
        <v>1220</v>
      </c>
      <c r="C161" s="257">
        <f>SUM(C162:C167)</f>
        <v>1335.443792</v>
      </c>
    </row>
    <row r="162" ht="23.1" customHeight="1" spans="1:3">
      <c r="A162" s="220">
        <v>2012901</v>
      </c>
      <c r="B162" s="220" t="s">
        <v>1137</v>
      </c>
      <c r="C162" s="258">
        <v>627.442692</v>
      </c>
    </row>
    <row r="163" ht="23.1" customHeight="1" spans="1:3">
      <c r="A163" s="220">
        <v>2012902</v>
      </c>
      <c r="B163" s="220" t="s">
        <v>1138</v>
      </c>
      <c r="C163" s="258">
        <v>0</v>
      </c>
    </row>
    <row r="164" ht="23.1" customHeight="1" spans="1:3">
      <c r="A164" s="220">
        <v>2012903</v>
      </c>
      <c r="B164" s="220" t="s">
        <v>1139</v>
      </c>
      <c r="C164" s="258">
        <v>0</v>
      </c>
    </row>
    <row r="165" ht="23.1" customHeight="1" spans="1:3">
      <c r="A165" s="220">
        <v>2012906</v>
      </c>
      <c r="B165" s="220" t="s">
        <v>1221</v>
      </c>
      <c r="C165" s="258">
        <v>600</v>
      </c>
    </row>
    <row r="166" ht="23.1" customHeight="1" spans="1:3">
      <c r="A166" s="220">
        <v>2012950</v>
      </c>
      <c r="B166" s="220" t="s">
        <v>1143</v>
      </c>
      <c r="C166" s="258">
        <v>108.0011</v>
      </c>
    </row>
    <row r="167" ht="23.1" customHeight="1" spans="1:3">
      <c r="A167" s="220">
        <v>2012999</v>
      </c>
      <c r="B167" s="220" t="s">
        <v>1222</v>
      </c>
      <c r="C167" s="258">
        <v>0</v>
      </c>
    </row>
    <row r="168" ht="23.1" customHeight="1" spans="1:3">
      <c r="A168" s="256">
        <v>20131</v>
      </c>
      <c r="B168" s="218" t="s">
        <v>1223</v>
      </c>
      <c r="C168" s="257">
        <f>SUM(C169:C174)</f>
        <v>1432.446322</v>
      </c>
    </row>
    <row r="169" ht="23.1" customHeight="1" spans="1:3">
      <c r="A169" s="220">
        <v>2013101</v>
      </c>
      <c r="B169" s="220" t="s">
        <v>1137</v>
      </c>
      <c r="C169" s="258">
        <v>1406.508722</v>
      </c>
    </row>
    <row r="170" ht="23.1" customHeight="1" spans="1:3">
      <c r="A170" s="220">
        <v>2013102</v>
      </c>
      <c r="B170" s="220" t="s">
        <v>1138</v>
      </c>
      <c r="C170" s="258">
        <v>0</v>
      </c>
    </row>
    <row r="171" ht="23.1" customHeight="1" spans="1:3">
      <c r="A171" s="220">
        <v>2013103</v>
      </c>
      <c r="B171" s="220" t="s">
        <v>1139</v>
      </c>
      <c r="C171" s="258">
        <v>0</v>
      </c>
    </row>
    <row r="172" ht="23.1" customHeight="1" spans="1:3">
      <c r="A172" s="220">
        <v>2013105</v>
      </c>
      <c r="B172" s="220" t="s">
        <v>1224</v>
      </c>
      <c r="C172" s="258">
        <v>0</v>
      </c>
    </row>
    <row r="173" ht="23.1" customHeight="1" spans="1:3">
      <c r="A173" s="220">
        <v>2013150</v>
      </c>
      <c r="B173" s="220" t="s">
        <v>1143</v>
      </c>
      <c r="C173" s="258">
        <v>25.9376</v>
      </c>
    </row>
    <row r="174" ht="23.1" customHeight="1" spans="1:3">
      <c r="A174" s="220">
        <v>2013199</v>
      </c>
      <c r="B174" s="220" t="s">
        <v>1225</v>
      </c>
      <c r="C174" s="258">
        <v>0</v>
      </c>
    </row>
    <row r="175" ht="23.1" customHeight="1" spans="1:3">
      <c r="A175" s="256">
        <v>20132</v>
      </c>
      <c r="B175" s="218" t="s">
        <v>1226</v>
      </c>
      <c r="C175" s="257">
        <f>SUM(C176:C181)</f>
        <v>1527.377707</v>
      </c>
    </row>
    <row r="176" ht="23.1" customHeight="1" spans="1:3">
      <c r="A176" s="220">
        <v>2013201</v>
      </c>
      <c r="B176" s="220" t="s">
        <v>1137</v>
      </c>
      <c r="C176" s="258">
        <v>803.831401</v>
      </c>
    </row>
    <row r="177" ht="23.1" customHeight="1" spans="1:3">
      <c r="A177" s="220">
        <v>2013202</v>
      </c>
      <c r="B177" s="220" t="s">
        <v>1138</v>
      </c>
      <c r="C177" s="258">
        <v>0</v>
      </c>
    </row>
    <row r="178" ht="23.1" customHeight="1" spans="1:3">
      <c r="A178" s="220">
        <v>2013203</v>
      </c>
      <c r="B178" s="220" t="s">
        <v>1139</v>
      </c>
      <c r="C178" s="258">
        <v>0</v>
      </c>
    </row>
    <row r="179" ht="23.1" customHeight="1" spans="1:3">
      <c r="A179" s="220">
        <v>2013204</v>
      </c>
      <c r="B179" s="220" t="s">
        <v>1227</v>
      </c>
      <c r="C179" s="258">
        <v>0</v>
      </c>
    </row>
    <row r="180" ht="23.1" customHeight="1" spans="1:3">
      <c r="A180" s="220">
        <v>2013250</v>
      </c>
      <c r="B180" s="220" t="s">
        <v>1143</v>
      </c>
      <c r="C180" s="258">
        <v>723.546306</v>
      </c>
    </row>
    <row r="181" ht="23.1" customHeight="1" spans="1:3">
      <c r="A181" s="220">
        <v>2013299</v>
      </c>
      <c r="B181" s="220" t="s">
        <v>1228</v>
      </c>
      <c r="C181" s="258">
        <v>0</v>
      </c>
    </row>
    <row r="182" ht="23.1" customHeight="1" spans="1:3">
      <c r="A182" s="256">
        <v>20133</v>
      </c>
      <c r="B182" s="218" t="s">
        <v>1229</v>
      </c>
      <c r="C182" s="257">
        <f>SUM(C183:C188)</f>
        <v>1349.1997</v>
      </c>
    </row>
    <row r="183" ht="23.1" customHeight="1" spans="1:3">
      <c r="A183" s="220">
        <v>2013301</v>
      </c>
      <c r="B183" s="220" t="s">
        <v>1137</v>
      </c>
      <c r="C183" s="258">
        <v>671.632013</v>
      </c>
    </row>
    <row r="184" ht="23.1" customHeight="1" spans="1:3">
      <c r="A184" s="220">
        <v>2013302</v>
      </c>
      <c r="B184" s="220" t="s">
        <v>1138</v>
      </c>
      <c r="C184" s="258">
        <v>0</v>
      </c>
    </row>
    <row r="185" ht="23.1" customHeight="1" spans="1:3">
      <c r="A185" s="220">
        <v>2013303</v>
      </c>
      <c r="B185" s="220" t="s">
        <v>1139</v>
      </c>
      <c r="C185" s="258">
        <v>0</v>
      </c>
    </row>
    <row r="186" ht="23.1" customHeight="1" spans="1:3">
      <c r="A186" s="220">
        <v>2013304</v>
      </c>
      <c r="B186" s="220" t="s">
        <v>1230</v>
      </c>
      <c r="C186" s="258">
        <v>194.7108</v>
      </c>
    </row>
    <row r="187" ht="23.1" customHeight="1" spans="1:3">
      <c r="A187" s="220">
        <v>2013350</v>
      </c>
      <c r="B187" s="220" t="s">
        <v>1143</v>
      </c>
      <c r="C187" s="258">
        <v>482.856887</v>
      </c>
    </row>
    <row r="188" ht="23.1" customHeight="1" spans="1:3">
      <c r="A188" s="220">
        <v>2013399</v>
      </c>
      <c r="B188" s="220" t="s">
        <v>1231</v>
      </c>
      <c r="C188" s="258">
        <v>0</v>
      </c>
    </row>
    <row r="189" ht="23.1" customHeight="1" spans="1:3">
      <c r="A189" s="256">
        <v>20134</v>
      </c>
      <c r="B189" s="218" t="s">
        <v>1232</v>
      </c>
      <c r="C189" s="257">
        <f>SUM(C190:C196)</f>
        <v>186.559356</v>
      </c>
    </row>
    <row r="190" ht="23.1" customHeight="1" spans="1:3">
      <c r="A190" s="220">
        <v>2013401</v>
      </c>
      <c r="B190" s="220" t="s">
        <v>1137</v>
      </c>
      <c r="C190" s="258">
        <v>113.559356</v>
      </c>
    </row>
    <row r="191" ht="23.1" customHeight="1" spans="1:3">
      <c r="A191" s="220">
        <v>2013402</v>
      </c>
      <c r="B191" s="220" t="s">
        <v>1138</v>
      </c>
      <c r="C191" s="258">
        <v>0</v>
      </c>
    </row>
    <row r="192" ht="23.1" customHeight="1" spans="1:3">
      <c r="A192" s="220">
        <v>2013403</v>
      </c>
      <c r="B192" s="220" t="s">
        <v>1139</v>
      </c>
      <c r="C192" s="258">
        <v>0</v>
      </c>
    </row>
    <row r="193" ht="23.1" customHeight="1" spans="1:3">
      <c r="A193" s="220">
        <v>2013404</v>
      </c>
      <c r="B193" s="220" t="s">
        <v>1233</v>
      </c>
      <c r="C193" s="258">
        <v>0</v>
      </c>
    </row>
    <row r="194" ht="23.1" customHeight="1" spans="1:3">
      <c r="A194" s="220">
        <v>2013405</v>
      </c>
      <c r="B194" s="220" t="s">
        <v>1234</v>
      </c>
      <c r="C194" s="258">
        <v>0</v>
      </c>
    </row>
    <row r="195" ht="23.1" customHeight="1" spans="1:3">
      <c r="A195" s="220">
        <v>2013450</v>
      </c>
      <c r="B195" s="220" t="s">
        <v>1143</v>
      </c>
      <c r="C195" s="258">
        <v>0</v>
      </c>
    </row>
    <row r="196" ht="23.1" customHeight="1" spans="1:3">
      <c r="A196" s="220">
        <v>2013499</v>
      </c>
      <c r="B196" s="220" t="s">
        <v>1235</v>
      </c>
      <c r="C196" s="258">
        <v>73</v>
      </c>
    </row>
    <row r="197" ht="23.1" customHeight="1" spans="1:3">
      <c r="A197" s="256">
        <v>20135</v>
      </c>
      <c r="B197" s="218" t="s">
        <v>1236</v>
      </c>
      <c r="C197" s="257">
        <f>SUM(C198:C202)</f>
        <v>0</v>
      </c>
    </row>
    <row r="198" ht="23.1" customHeight="1" spans="1:3">
      <c r="A198" s="220">
        <v>2013501</v>
      </c>
      <c r="B198" s="220" t="s">
        <v>1137</v>
      </c>
      <c r="C198" s="258">
        <v>0</v>
      </c>
    </row>
    <row r="199" ht="23.1" customHeight="1" spans="1:3">
      <c r="A199" s="220">
        <v>2013502</v>
      </c>
      <c r="B199" s="220" t="s">
        <v>1138</v>
      </c>
      <c r="C199" s="258">
        <v>0</v>
      </c>
    </row>
    <row r="200" ht="23.1" customHeight="1" spans="1:3">
      <c r="A200" s="220">
        <v>2013503</v>
      </c>
      <c r="B200" s="220" t="s">
        <v>1139</v>
      </c>
      <c r="C200" s="258">
        <v>0</v>
      </c>
    </row>
    <row r="201" ht="23.1" customHeight="1" spans="1:3">
      <c r="A201" s="220">
        <v>2013550</v>
      </c>
      <c r="B201" s="220" t="s">
        <v>1143</v>
      </c>
      <c r="C201" s="258">
        <v>0</v>
      </c>
    </row>
    <row r="202" ht="23.1" customHeight="1" spans="1:3">
      <c r="A202" s="220">
        <v>2013599</v>
      </c>
      <c r="B202" s="220" t="s">
        <v>1237</v>
      </c>
      <c r="C202" s="258">
        <v>0</v>
      </c>
    </row>
    <row r="203" ht="23.1" customHeight="1" spans="1:3">
      <c r="A203" s="256">
        <v>20136</v>
      </c>
      <c r="B203" s="218" t="s">
        <v>1238</v>
      </c>
      <c r="C203" s="257">
        <f>SUM(C204:C208)</f>
        <v>725.015472</v>
      </c>
    </row>
    <row r="204" ht="23.1" customHeight="1" spans="1:3">
      <c r="A204" s="220">
        <v>2013601</v>
      </c>
      <c r="B204" s="220" t="s">
        <v>1137</v>
      </c>
      <c r="C204" s="258">
        <v>725.015472</v>
      </c>
    </row>
    <row r="205" ht="23.1" customHeight="1" spans="1:3">
      <c r="A205" s="220">
        <v>2013602</v>
      </c>
      <c r="B205" s="220" t="s">
        <v>1138</v>
      </c>
      <c r="C205" s="258">
        <v>0</v>
      </c>
    </row>
    <row r="206" ht="23.1" customHeight="1" spans="1:3">
      <c r="A206" s="220">
        <v>2013603</v>
      </c>
      <c r="B206" s="220" t="s">
        <v>1139</v>
      </c>
      <c r="C206" s="258">
        <v>0</v>
      </c>
    </row>
    <row r="207" ht="23.1" customHeight="1" spans="1:3">
      <c r="A207" s="220">
        <v>2013650</v>
      </c>
      <c r="B207" s="220" t="s">
        <v>1143</v>
      </c>
      <c r="C207" s="258">
        <v>0</v>
      </c>
    </row>
    <row r="208" ht="23.1" customHeight="1" spans="1:3">
      <c r="A208" s="220">
        <v>2013699</v>
      </c>
      <c r="B208" s="220" t="s">
        <v>1239</v>
      </c>
      <c r="C208" s="258">
        <v>0</v>
      </c>
    </row>
    <row r="209" ht="23.1" customHeight="1" spans="1:3">
      <c r="A209" s="256">
        <v>20137</v>
      </c>
      <c r="B209" s="218" t="s">
        <v>1240</v>
      </c>
      <c r="C209" s="257">
        <f>SUM(C210:C215)</f>
        <v>0</v>
      </c>
    </row>
    <row r="210" ht="23.1" customHeight="1" spans="1:3">
      <c r="A210" s="220">
        <v>2013701</v>
      </c>
      <c r="B210" s="220" t="s">
        <v>1137</v>
      </c>
      <c r="C210" s="258">
        <v>0</v>
      </c>
    </row>
    <row r="211" ht="23.1" customHeight="1" spans="1:3">
      <c r="A211" s="220">
        <v>2013702</v>
      </c>
      <c r="B211" s="220" t="s">
        <v>1138</v>
      </c>
      <c r="C211" s="258">
        <v>0</v>
      </c>
    </row>
    <row r="212" ht="23.1" customHeight="1" spans="1:3">
      <c r="A212" s="220">
        <v>2013703</v>
      </c>
      <c r="B212" s="220" t="s">
        <v>1139</v>
      </c>
      <c r="C212" s="258">
        <v>0</v>
      </c>
    </row>
    <row r="213" ht="23.1" customHeight="1" spans="1:3">
      <c r="A213" s="220">
        <v>2013704</v>
      </c>
      <c r="B213" s="220" t="s">
        <v>1241</v>
      </c>
      <c r="C213" s="258">
        <v>0</v>
      </c>
    </row>
    <row r="214" ht="23.1" customHeight="1" spans="1:3">
      <c r="A214" s="220">
        <v>2013750</v>
      </c>
      <c r="B214" s="220" t="s">
        <v>1143</v>
      </c>
      <c r="C214" s="258">
        <v>0</v>
      </c>
    </row>
    <row r="215" ht="23.1" customHeight="1" spans="1:3">
      <c r="A215" s="220">
        <v>2013799</v>
      </c>
      <c r="B215" s="220" t="s">
        <v>1242</v>
      </c>
      <c r="C215" s="258">
        <v>0</v>
      </c>
    </row>
    <row r="216" ht="23.1" customHeight="1" spans="1:3">
      <c r="A216" s="256">
        <v>20138</v>
      </c>
      <c r="B216" s="218" t="s">
        <v>1243</v>
      </c>
      <c r="C216" s="257">
        <f>SUM(C217:C230)</f>
        <v>1855.98617</v>
      </c>
    </row>
    <row r="217" ht="23.1" customHeight="1" spans="1:3">
      <c r="A217" s="220">
        <v>2013801</v>
      </c>
      <c r="B217" s="220" t="s">
        <v>1137</v>
      </c>
      <c r="C217" s="258">
        <v>1417.7797</v>
      </c>
    </row>
    <row r="218" ht="23.1" customHeight="1" spans="1:3">
      <c r="A218" s="220">
        <v>2013802</v>
      </c>
      <c r="B218" s="220" t="s">
        <v>1138</v>
      </c>
      <c r="C218" s="258">
        <v>0</v>
      </c>
    </row>
    <row r="219" ht="23.1" customHeight="1" spans="1:3">
      <c r="A219" s="220">
        <v>2013803</v>
      </c>
      <c r="B219" s="220" t="s">
        <v>1139</v>
      </c>
      <c r="C219" s="258">
        <v>0</v>
      </c>
    </row>
    <row r="220" ht="23.1" customHeight="1" spans="1:3">
      <c r="A220" s="220">
        <v>2013804</v>
      </c>
      <c r="B220" s="220" t="s">
        <v>1244</v>
      </c>
      <c r="C220" s="258">
        <v>0</v>
      </c>
    </row>
    <row r="221" ht="23.1" customHeight="1" spans="1:3">
      <c r="A221" s="220">
        <v>2013805</v>
      </c>
      <c r="B221" s="220" t="s">
        <v>1245</v>
      </c>
      <c r="C221" s="258">
        <v>194.003127</v>
      </c>
    </row>
    <row r="222" ht="23.1" customHeight="1" spans="1:3">
      <c r="A222" s="220">
        <v>2013808</v>
      </c>
      <c r="B222" s="220" t="s">
        <v>1170</v>
      </c>
      <c r="C222" s="258">
        <v>0</v>
      </c>
    </row>
    <row r="223" ht="23.1" customHeight="1" spans="1:3">
      <c r="A223" s="220">
        <v>2013810</v>
      </c>
      <c r="B223" s="220" t="s">
        <v>1246</v>
      </c>
      <c r="C223" s="258">
        <v>0</v>
      </c>
    </row>
    <row r="224" ht="23.1" customHeight="1" spans="1:3">
      <c r="A224" s="220">
        <v>2013812</v>
      </c>
      <c r="B224" s="220" t="s">
        <v>1247</v>
      </c>
      <c r="C224" s="258">
        <v>0</v>
      </c>
    </row>
    <row r="225" ht="23.1" customHeight="1" spans="1:3">
      <c r="A225" s="220">
        <v>2013813</v>
      </c>
      <c r="B225" s="220" t="s">
        <v>1248</v>
      </c>
      <c r="C225" s="258">
        <v>0</v>
      </c>
    </row>
    <row r="226" ht="23.1" customHeight="1" spans="1:3">
      <c r="A226" s="220">
        <v>2013814</v>
      </c>
      <c r="B226" s="220" t="s">
        <v>1249</v>
      </c>
      <c r="C226" s="258">
        <v>0</v>
      </c>
    </row>
    <row r="227" ht="23.1" customHeight="1" spans="1:3">
      <c r="A227" s="220">
        <v>2013815</v>
      </c>
      <c r="B227" s="220" t="s">
        <v>1250</v>
      </c>
      <c r="C227" s="258">
        <v>94.2413420000001</v>
      </c>
    </row>
    <row r="228" ht="23.1" customHeight="1" spans="1:3">
      <c r="A228" s="220">
        <v>2013816</v>
      </c>
      <c r="B228" s="220" t="s">
        <v>1251</v>
      </c>
      <c r="C228" s="258">
        <v>20</v>
      </c>
    </row>
    <row r="229" ht="23.1" customHeight="1" spans="1:3">
      <c r="A229" s="220">
        <v>2013850</v>
      </c>
      <c r="B229" s="220" t="s">
        <v>1143</v>
      </c>
      <c r="C229" s="258">
        <v>129.962001</v>
      </c>
    </row>
    <row r="230" ht="23.1" customHeight="1" spans="1:3">
      <c r="A230" s="220">
        <v>2013899</v>
      </c>
      <c r="B230" s="220" t="s">
        <v>1252</v>
      </c>
      <c r="C230" s="258">
        <v>0</v>
      </c>
    </row>
    <row r="231" ht="23.1" customHeight="1" spans="1:3">
      <c r="A231" s="256">
        <v>20199</v>
      </c>
      <c r="B231" s="218" t="s">
        <v>1253</v>
      </c>
      <c r="C231" s="257">
        <f>SUM(C232:C233)</f>
        <v>0</v>
      </c>
    </row>
    <row r="232" ht="23.1" customHeight="1" spans="1:3">
      <c r="A232" s="220">
        <v>2019901</v>
      </c>
      <c r="B232" s="220" t="s">
        <v>1254</v>
      </c>
      <c r="C232" s="258">
        <v>0</v>
      </c>
    </row>
    <row r="233" ht="23.1" customHeight="1" spans="1:3">
      <c r="A233" s="220">
        <v>2019999</v>
      </c>
      <c r="B233" s="220" t="s">
        <v>1255</v>
      </c>
      <c r="C233" s="258">
        <v>0</v>
      </c>
    </row>
    <row r="234" ht="23.1" customHeight="1" spans="1:3">
      <c r="A234" s="218">
        <v>202</v>
      </c>
      <c r="B234" s="218" t="s">
        <v>1256</v>
      </c>
      <c r="C234" s="253">
        <f>C235+C242+C245+C248+C254+C259+C261+C266+C272</f>
        <v>0</v>
      </c>
    </row>
    <row r="235" ht="23.1" customHeight="1" spans="1:3">
      <c r="A235" s="256">
        <v>20201</v>
      </c>
      <c r="B235" s="218" t="s">
        <v>1257</v>
      </c>
      <c r="C235" s="257">
        <f>SUM(C236:C241)</f>
        <v>0</v>
      </c>
    </row>
    <row r="236" ht="23.1" customHeight="1" spans="1:3">
      <c r="A236" s="220">
        <v>2020101</v>
      </c>
      <c r="B236" s="220" t="s">
        <v>1137</v>
      </c>
      <c r="C236" s="258">
        <v>0</v>
      </c>
    </row>
    <row r="237" ht="23.1" customHeight="1" spans="1:3">
      <c r="A237" s="220">
        <v>2020102</v>
      </c>
      <c r="B237" s="220" t="s">
        <v>1138</v>
      </c>
      <c r="C237" s="258">
        <v>0</v>
      </c>
    </row>
    <row r="238" ht="23.1" customHeight="1" spans="1:3">
      <c r="A238" s="220">
        <v>2020103</v>
      </c>
      <c r="B238" s="220" t="s">
        <v>1139</v>
      </c>
      <c r="C238" s="258">
        <v>0</v>
      </c>
    </row>
    <row r="239" ht="23.1" customHeight="1" spans="1:3">
      <c r="A239" s="220">
        <v>2020104</v>
      </c>
      <c r="B239" s="220" t="s">
        <v>1224</v>
      </c>
      <c r="C239" s="258">
        <v>0</v>
      </c>
    </row>
    <row r="240" ht="23.1" customHeight="1" spans="1:3">
      <c r="A240" s="220">
        <v>2020150</v>
      </c>
      <c r="B240" s="220" t="s">
        <v>1143</v>
      </c>
      <c r="C240" s="258">
        <v>0</v>
      </c>
    </row>
    <row r="241" ht="23.1" customHeight="1" spans="1:3">
      <c r="A241" s="220">
        <v>2020199</v>
      </c>
      <c r="B241" s="220" t="s">
        <v>1258</v>
      </c>
      <c r="C241" s="258">
        <v>0</v>
      </c>
    </row>
    <row r="242" ht="23.1" customHeight="1" spans="1:3">
      <c r="A242" s="256">
        <v>20202</v>
      </c>
      <c r="B242" s="218" t="s">
        <v>1259</v>
      </c>
      <c r="C242" s="257">
        <f>SUM(C243:C244)</f>
        <v>0</v>
      </c>
    </row>
    <row r="243" ht="23.1" customHeight="1" spans="1:3">
      <c r="A243" s="220">
        <v>2020201</v>
      </c>
      <c r="B243" s="220" t="s">
        <v>1260</v>
      </c>
      <c r="C243" s="258">
        <v>0</v>
      </c>
    </row>
    <row r="244" ht="23.1" customHeight="1" spans="1:3">
      <c r="A244" s="220">
        <v>2020202</v>
      </c>
      <c r="B244" s="220" t="s">
        <v>1261</v>
      </c>
      <c r="C244" s="258">
        <v>0</v>
      </c>
    </row>
    <row r="245" ht="23.1" customHeight="1" spans="1:3">
      <c r="A245" s="256">
        <v>20203</v>
      </c>
      <c r="B245" s="218" t="s">
        <v>211</v>
      </c>
      <c r="C245" s="257">
        <f>SUM(C246:C247)</f>
        <v>0</v>
      </c>
    </row>
    <row r="246" ht="23.1" customHeight="1" spans="1:3">
      <c r="A246" s="220">
        <v>2020304</v>
      </c>
      <c r="B246" s="220" t="s">
        <v>1262</v>
      </c>
      <c r="C246" s="258">
        <v>0</v>
      </c>
    </row>
    <row r="247" ht="23.1" customHeight="1" spans="1:3">
      <c r="A247" s="220">
        <v>2020306</v>
      </c>
      <c r="B247" s="220" t="s">
        <v>1263</v>
      </c>
      <c r="C247" s="258">
        <v>0</v>
      </c>
    </row>
    <row r="248" ht="23.1" customHeight="1" spans="1:3">
      <c r="A248" s="256">
        <v>20204</v>
      </c>
      <c r="B248" s="218" t="s">
        <v>1264</v>
      </c>
      <c r="C248" s="257">
        <f>SUM(C249:C253)</f>
        <v>0</v>
      </c>
    </row>
    <row r="249" ht="23.1" customHeight="1" spans="1:3">
      <c r="A249" s="220">
        <v>2020401</v>
      </c>
      <c r="B249" s="220" t="s">
        <v>1265</v>
      </c>
      <c r="C249" s="258">
        <v>0</v>
      </c>
    </row>
    <row r="250" ht="23.1" customHeight="1" spans="1:3">
      <c r="A250" s="220">
        <v>2020402</v>
      </c>
      <c r="B250" s="220" t="s">
        <v>1266</v>
      </c>
      <c r="C250" s="258">
        <v>0</v>
      </c>
    </row>
    <row r="251" ht="23.1" customHeight="1" spans="1:3">
      <c r="A251" s="220">
        <v>2020403</v>
      </c>
      <c r="B251" s="220" t="s">
        <v>1267</v>
      </c>
      <c r="C251" s="258">
        <v>0</v>
      </c>
    </row>
    <row r="252" ht="23.1" customHeight="1" spans="1:3">
      <c r="A252" s="220">
        <v>2020404</v>
      </c>
      <c r="B252" s="220" t="s">
        <v>1268</v>
      </c>
      <c r="C252" s="258">
        <v>0</v>
      </c>
    </row>
    <row r="253" ht="23.1" customHeight="1" spans="1:3">
      <c r="A253" s="220">
        <v>2020499</v>
      </c>
      <c r="B253" s="220" t="s">
        <v>1269</v>
      </c>
      <c r="C253" s="258">
        <v>0</v>
      </c>
    </row>
    <row r="254" ht="23.1" customHeight="1" spans="1:3">
      <c r="A254" s="256">
        <v>20205</v>
      </c>
      <c r="B254" s="218" t="s">
        <v>740</v>
      </c>
      <c r="C254" s="257">
        <f>SUM(C255:C258)</f>
        <v>0</v>
      </c>
    </row>
    <row r="255" ht="23.1" customHeight="1" spans="1:3">
      <c r="A255" s="220">
        <v>2020503</v>
      </c>
      <c r="B255" s="220" t="s">
        <v>1270</v>
      </c>
      <c r="C255" s="258">
        <v>0</v>
      </c>
    </row>
    <row r="256" ht="23.1" customHeight="1" spans="1:3">
      <c r="A256" s="220">
        <v>2020504</v>
      </c>
      <c r="B256" s="220" t="s">
        <v>1271</v>
      </c>
      <c r="C256" s="258">
        <v>0</v>
      </c>
    </row>
    <row r="257" ht="23.1" customHeight="1" spans="1:3">
      <c r="A257" s="220">
        <v>2020505</v>
      </c>
      <c r="B257" s="220" t="s">
        <v>1272</v>
      </c>
      <c r="C257" s="258">
        <v>0</v>
      </c>
    </row>
    <row r="258" ht="23.1" customHeight="1" spans="1:3">
      <c r="A258" s="220">
        <v>2020599</v>
      </c>
      <c r="B258" s="220" t="s">
        <v>1273</v>
      </c>
      <c r="C258" s="258">
        <v>0</v>
      </c>
    </row>
    <row r="259" ht="23.1" customHeight="1" spans="1:3">
      <c r="A259" s="256">
        <v>20206</v>
      </c>
      <c r="B259" s="218" t="s">
        <v>1274</v>
      </c>
      <c r="C259" s="257">
        <f>C260</f>
        <v>0</v>
      </c>
    </row>
    <row r="260" ht="23.1" customHeight="1" spans="1:3">
      <c r="A260" s="220">
        <v>2020601</v>
      </c>
      <c r="B260" s="220" t="s">
        <v>1275</v>
      </c>
      <c r="C260" s="258">
        <v>0</v>
      </c>
    </row>
    <row r="261" ht="23.1" customHeight="1" spans="1:3">
      <c r="A261" s="256">
        <v>20207</v>
      </c>
      <c r="B261" s="218" t="s">
        <v>1276</v>
      </c>
      <c r="C261" s="257">
        <f>SUM(C262:C265)</f>
        <v>0</v>
      </c>
    </row>
    <row r="262" ht="23.1" customHeight="1" spans="1:3">
      <c r="A262" s="220">
        <v>2020701</v>
      </c>
      <c r="B262" s="220" t="s">
        <v>1277</v>
      </c>
      <c r="C262" s="258">
        <v>0</v>
      </c>
    </row>
    <row r="263" ht="23.1" customHeight="1" spans="1:3">
      <c r="A263" s="220">
        <v>2020702</v>
      </c>
      <c r="B263" s="220" t="s">
        <v>1278</v>
      </c>
      <c r="C263" s="258">
        <v>0</v>
      </c>
    </row>
    <row r="264" ht="23.1" customHeight="1" spans="1:3">
      <c r="A264" s="220">
        <v>2020703</v>
      </c>
      <c r="B264" s="220" t="s">
        <v>1279</v>
      </c>
      <c r="C264" s="258">
        <v>0</v>
      </c>
    </row>
    <row r="265" ht="23.1" customHeight="1" spans="1:3">
      <c r="A265" s="220">
        <v>2020799</v>
      </c>
      <c r="B265" s="220" t="s">
        <v>1280</v>
      </c>
      <c r="C265" s="258">
        <v>0</v>
      </c>
    </row>
    <row r="266" ht="23.1" customHeight="1" spans="1:3">
      <c r="A266" s="256">
        <v>20208</v>
      </c>
      <c r="B266" s="218" t="s">
        <v>1281</v>
      </c>
      <c r="C266" s="257">
        <f>SUM(C267:C271)</f>
        <v>0</v>
      </c>
    </row>
    <row r="267" ht="23.1" customHeight="1" spans="1:3">
      <c r="A267" s="220">
        <v>2020801</v>
      </c>
      <c r="B267" s="220" t="s">
        <v>1137</v>
      </c>
      <c r="C267" s="258">
        <v>0</v>
      </c>
    </row>
    <row r="268" ht="23.1" customHeight="1" spans="1:3">
      <c r="A268" s="220">
        <v>2020802</v>
      </c>
      <c r="B268" s="220" t="s">
        <v>1138</v>
      </c>
      <c r="C268" s="258">
        <v>0</v>
      </c>
    </row>
    <row r="269" ht="23.1" customHeight="1" spans="1:3">
      <c r="A269" s="220">
        <v>2020803</v>
      </c>
      <c r="B269" s="220" t="s">
        <v>1139</v>
      </c>
      <c r="C269" s="258">
        <v>0</v>
      </c>
    </row>
    <row r="270" ht="23.1" customHeight="1" spans="1:3">
      <c r="A270" s="220">
        <v>2020850</v>
      </c>
      <c r="B270" s="220" t="s">
        <v>1143</v>
      </c>
      <c r="C270" s="258">
        <v>0</v>
      </c>
    </row>
    <row r="271" ht="23.1" customHeight="1" spans="1:3">
      <c r="A271" s="220">
        <v>2020899</v>
      </c>
      <c r="B271" s="220" t="s">
        <v>1282</v>
      </c>
      <c r="C271" s="258">
        <v>0</v>
      </c>
    </row>
    <row r="272" ht="23.1" customHeight="1" spans="1:3">
      <c r="A272" s="256">
        <v>20299</v>
      </c>
      <c r="B272" s="218" t="s">
        <v>1283</v>
      </c>
      <c r="C272" s="257">
        <f t="shared" ref="C272:C277" si="0">C273</f>
        <v>0</v>
      </c>
    </row>
    <row r="273" ht="23.1" customHeight="1" spans="1:3">
      <c r="A273" s="220">
        <v>2029999</v>
      </c>
      <c r="B273" s="259" t="s">
        <v>1284</v>
      </c>
      <c r="C273" s="258">
        <v>0</v>
      </c>
    </row>
    <row r="274" ht="23.1" customHeight="1" spans="1:3">
      <c r="A274" s="218">
        <v>203</v>
      </c>
      <c r="B274" s="218" t="s">
        <v>1285</v>
      </c>
      <c r="C274" s="253">
        <f>SUM(C275,C277,C279,C281,C291)</f>
        <v>134.71639</v>
      </c>
    </row>
    <row r="275" ht="23.1" customHeight="1" spans="1:3">
      <c r="A275" s="256">
        <v>20301</v>
      </c>
      <c r="B275" s="218" t="s">
        <v>1286</v>
      </c>
      <c r="C275" s="257">
        <f t="shared" si="0"/>
        <v>0</v>
      </c>
    </row>
    <row r="276" ht="23.1" customHeight="1" spans="1:3">
      <c r="A276" s="220">
        <v>2030101</v>
      </c>
      <c r="B276" s="220" t="s">
        <v>1287</v>
      </c>
      <c r="C276" s="258">
        <v>0</v>
      </c>
    </row>
    <row r="277" ht="23.1" customHeight="1" spans="1:3">
      <c r="A277" s="256">
        <v>20304</v>
      </c>
      <c r="B277" s="218" t="s">
        <v>1288</v>
      </c>
      <c r="C277" s="257">
        <f t="shared" si="0"/>
        <v>0</v>
      </c>
    </row>
    <row r="278" ht="23.1" customHeight="1" spans="1:3">
      <c r="A278" s="220">
        <v>2030401</v>
      </c>
      <c r="B278" s="220" t="s">
        <v>1289</v>
      </c>
      <c r="C278" s="258">
        <v>0</v>
      </c>
    </row>
    <row r="279" ht="23.1" customHeight="1" spans="1:3">
      <c r="A279" s="256">
        <v>20305</v>
      </c>
      <c r="B279" s="218" t="s">
        <v>1290</v>
      </c>
      <c r="C279" s="257">
        <f>C280</f>
        <v>0</v>
      </c>
    </row>
    <row r="280" ht="23.1" customHeight="1" spans="1:3">
      <c r="A280" s="220">
        <v>2030501</v>
      </c>
      <c r="B280" s="220" t="s">
        <v>1291</v>
      </c>
      <c r="C280" s="258">
        <v>0</v>
      </c>
    </row>
    <row r="281" ht="23.1" customHeight="1" spans="1:3">
      <c r="A281" s="256">
        <v>20306</v>
      </c>
      <c r="B281" s="218" t="s">
        <v>1292</v>
      </c>
      <c r="C281" s="257">
        <f>SUM(C282:C290)</f>
        <v>134.71639</v>
      </c>
    </row>
    <row r="282" ht="23.1" customHeight="1" spans="1:3">
      <c r="A282" s="220">
        <v>2030601</v>
      </c>
      <c r="B282" s="220" t="s">
        <v>1293</v>
      </c>
      <c r="C282" s="258">
        <v>134.71639</v>
      </c>
    </row>
    <row r="283" ht="23.1" customHeight="1" spans="1:3">
      <c r="A283" s="220">
        <v>2030602</v>
      </c>
      <c r="B283" s="220" t="s">
        <v>1294</v>
      </c>
      <c r="C283" s="258">
        <v>0</v>
      </c>
    </row>
    <row r="284" ht="23.1" customHeight="1" spans="1:3">
      <c r="A284" s="220">
        <v>2030603</v>
      </c>
      <c r="B284" s="220" t="s">
        <v>1295</v>
      </c>
      <c r="C284" s="258">
        <v>0</v>
      </c>
    </row>
    <row r="285" ht="23.1" customHeight="1" spans="1:3">
      <c r="A285" s="220">
        <v>2030604</v>
      </c>
      <c r="B285" s="220" t="s">
        <v>1296</v>
      </c>
      <c r="C285" s="258">
        <v>0</v>
      </c>
    </row>
    <row r="286" ht="23.1" customHeight="1" spans="1:3">
      <c r="A286" s="220">
        <v>2030605</v>
      </c>
      <c r="B286" s="220" t="s">
        <v>1297</v>
      </c>
      <c r="C286" s="258">
        <v>0</v>
      </c>
    </row>
    <row r="287" ht="23.1" customHeight="1" spans="1:3">
      <c r="A287" s="220">
        <v>2030606</v>
      </c>
      <c r="B287" s="220" t="s">
        <v>1298</v>
      </c>
      <c r="C287" s="258">
        <v>0</v>
      </c>
    </row>
    <row r="288" ht="23.1" customHeight="1" spans="1:3">
      <c r="A288" s="220">
        <v>2030607</v>
      </c>
      <c r="B288" s="220" t="s">
        <v>1299</v>
      </c>
      <c r="C288" s="258">
        <v>0</v>
      </c>
    </row>
    <row r="289" ht="23.1" customHeight="1" spans="1:3">
      <c r="A289" s="220">
        <v>2030608</v>
      </c>
      <c r="B289" s="220" t="s">
        <v>1300</v>
      </c>
      <c r="C289" s="258">
        <v>0</v>
      </c>
    </row>
    <row r="290" ht="23.1" customHeight="1" spans="1:3">
      <c r="A290" s="220">
        <v>2030699</v>
      </c>
      <c r="B290" s="220" t="s">
        <v>1301</v>
      </c>
      <c r="C290" s="258">
        <v>0</v>
      </c>
    </row>
    <row r="291" ht="23.1" customHeight="1" spans="1:3">
      <c r="A291" s="256">
        <v>20399</v>
      </c>
      <c r="B291" s="218" t="s">
        <v>1302</v>
      </c>
      <c r="C291" s="257">
        <f>C292</f>
        <v>0</v>
      </c>
    </row>
    <row r="292" ht="23.1" customHeight="1" spans="1:3">
      <c r="A292" s="220">
        <v>2039999</v>
      </c>
      <c r="B292" s="220" t="s">
        <v>1303</v>
      </c>
      <c r="C292" s="258">
        <v>0</v>
      </c>
    </row>
    <row r="293" ht="23.1" customHeight="1" spans="1:3">
      <c r="A293" s="218">
        <v>204</v>
      </c>
      <c r="B293" s="218" t="s">
        <v>1304</v>
      </c>
      <c r="C293" s="253">
        <f>C294+C297+C308+C315+C323+C332+C346+C356+C366+C374+C380</f>
        <v>8439.198313</v>
      </c>
    </row>
    <row r="294" ht="23.1" customHeight="1" spans="1:3">
      <c r="A294" s="256">
        <v>20401</v>
      </c>
      <c r="B294" s="218" t="s">
        <v>1305</v>
      </c>
      <c r="C294" s="257">
        <f>SUM(C295:C296)</f>
        <v>0</v>
      </c>
    </row>
    <row r="295" ht="23.1" customHeight="1" spans="1:3">
      <c r="A295" s="220">
        <v>2040101</v>
      </c>
      <c r="B295" s="220" t="s">
        <v>1306</v>
      </c>
      <c r="C295" s="258">
        <v>0</v>
      </c>
    </row>
    <row r="296" ht="23.1" customHeight="1" spans="1:3">
      <c r="A296" s="220">
        <v>2040199</v>
      </c>
      <c r="B296" s="220" t="s">
        <v>1307</v>
      </c>
      <c r="C296" s="258">
        <v>0</v>
      </c>
    </row>
    <row r="297" ht="23.1" customHeight="1" spans="1:3">
      <c r="A297" s="256">
        <v>20402</v>
      </c>
      <c r="B297" s="218" t="s">
        <v>1308</v>
      </c>
      <c r="C297" s="257">
        <f>SUM(C298:C307)</f>
        <v>7316.62065</v>
      </c>
    </row>
    <row r="298" ht="23.1" customHeight="1" spans="1:3">
      <c r="A298" s="220">
        <v>2040201</v>
      </c>
      <c r="B298" s="220" t="s">
        <v>1137</v>
      </c>
      <c r="C298" s="258">
        <v>5816.62065</v>
      </c>
    </row>
    <row r="299" ht="23.1" customHeight="1" spans="1:3">
      <c r="A299" s="220">
        <v>2040202</v>
      </c>
      <c r="B299" s="220" t="s">
        <v>1138</v>
      </c>
      <c r="C299" s="258">
        <v>0</v>
      </c>
    </row>
    <row r="300" ht="23.1" customHeight="1" spans="1:3">
      <c r="A300" s="220">
        <v>2040203</v>
      </c>
      <c r="B300" s="220" t="s">
        <v>1139</v>
      </c>
      <c r="C300" s="258">
        <v>0</v>
      </c>
    </row>
    <row r="301" ht="23.1" customHeight="1" spans="1:3">
      <c r="A301" s="220">
        <v>2040219</v>
      </c>
      <c r="B301" s="220" t="s">
        <v>1170</v>
      </c>
      <c r="C301" s="258">
        <v>0</v>
      </c>
    </row>
    <row r="302" ht="23.1" customHeight="1" spans="1:3">
      <c r="A302" s="220">
        <v>2040220</v>
      </c>
      <c r="B302" s="220" t="s">
        <v>1309</v>
      </c>
      <c r="C302" s="258">
        <v>0</v>
      </c>
    </row>
    <row r="303" ht="23.1" customHeight="1" spans="1:3">
      <c r="A303" s="220">
        <v>2040221</v>
      </c>
      <c r="B303" s="220" t="s">
        <v>1310</v>
      </c>
      <c r="C303" s="258">
        <v>0</v>
      </c>
    </row>
    <row r="304" ht="23.1" customHeight="1" spans="1:3">
      <c r="A304" s="220">
        <v>2040222</v>
      </c>
      <c r="B304" s="220" t="s">
        <v>1311</v>
      </c>
      <c r="C304" s="258">
        <v>0</v>
      </c>
    </row>
    <row r="305" ht="23.1" customHeight="1" spans="1:3">
      <c r="A305" s="220">
        <v>2040223</v>
      </c>
      <c r="B305" s="220" t="s">
        <v>1312</v>
      </c>
      <c r="C305" s="258">
        <v>0</v>
      </c>
    </row>
    <row r="306" ht="23.1" customHeight="1" spans="1:3">
      <c r="A306" s="220">
        <v>2040250</v>
      </c>
      <c r="B306" s="220" t="s">
        <v>1143</v>
      </c>
      <c r="C306" s="258">
        <v>0</v>
      </c>
    </row>
    <row r="307" ht="23.1" customHeight="1" spans="1:3">
      <c r="A307" s="220">
        <v>2040299</v>
      </c>
      <c r="B307" s="220" t="s">
        <v>1313</v>
      </c>
      <c r="C307" s="258">
        <v>1500</v>
      </c>
    </row>
    <row r="308" ht="23.1" customHeight="1" spans="1:3">
      <c r="A308" s="256">
        <v>20403</v>
      </c>
      <c r="B308" s="218" t="s">
        <v>1314</v>
      </c>
      <c r="C308" s="257">
        <f>SUM(C309:C314)</f>
        <v>0</v>
      </c>
    </row>
    <row r="309" ht="23.1" customHeight="1" spans="1:3">
      <c r="A309" s="220">
        <v>2040301</v>
      </c>
      <c r="B309" s="220" t="s">
        <v>1137</v>
      </c>
      <c r="C309" s="258">
        <v>0</v>
      </c>
    </row>
    <row r="310" ht="23.1" customHeight="1" spans="1:3">
      <c r="A310" s="220">
        <v>2040302</v>
      </c>
      <c r="B310" s="220" t="s">
        <v>1138</v>
      </c>
      <c r="C310" s="258">
        <v>0</v>
      </c>
    </row>
    <row r="311" ht="23.1" customHeight="1" spans="1:3">
      <c r="A311" s="220">
        <v>2040303</v>
      </c>
      <c r="B311" s="220" t="s">
        <v>1139</v>
      </c>
      <c r="C311" s="258">
        <v>0</v>
      </c>
    </row>
    <row r="312" ht="23.1" customHeight="1" spans="1:3">
      <c r="A312" s="220">
        <v>2040304</v>
      </c>
      <c r="B312" s="220" t="s">
        <v>1315</v>
      </c>
      <c r="C312" s="258">
        <v>0</v>
      </c>
    </row>
    <row r="313" ht="23.1" customHeight="1" spans="1:3">
      <c r="A313" s="220">
        <v>2040350</v>
      </c>
      <c r="B313" s="220" t="s">
        <v>1143</v>
      </c>
      <c r="C313" s="258">
        <v>0</v>
      </c>
    </row>
    <row r="314" ht="23.1" customHeight="1" spans="1:3">
      <c r="A314" s="220">
        <v>2040399</v>
      </c>
      <c r="B314" s="220" t="s">
        <v>1316</v>
      </c>
      <c r="C314" s="258">
        <v>0</v>
      </c>
    </row>
    <row r="315" ht="23.1" customHeight="1" spans="1:3">
      <c r="A315" s="256">
        <v>20404</v>
      </c>
      <c r="B315" s="218" t="s">
        <v>1317</v>
      </c>
      <c r="C315" s="257">
        <f>SUM(C316:C322)</f>
        <v>57.1701</v>
      </c>
    </row>
    <row r="316" ht="23.1" customHeight="1" spans="1:3">
      <c r="A316" s="220">
        <v>2040401</v>
      </c>
      <c r="B316" s="220" t="s">
        <v>1137</v>
      </c>
      <c r="C316" s="258">
        <v>57.1701</v>
      </c>
    </row>
    <row r="317" ht="23.1" customHeight="1" spans="1:3">
      <c r="A317" s="220">
        <v>2040402</v>
      </c>
      <c r="B317" s="220" t="s">
        <v>1138</v>
      </c>
      <c r="C317" s="258">
        <v>0</v>
      </c>
    </row>
    <row r="318" ht="23.1" customHeight="1" spans="1:3">
      <c r="A318" s="220">
        <v>2040403</v>
      </c>
      <c r="B318" s="220" t="s">
        <v>1139</v>
      </c>
      <c r="C318" s="258">
        <v>0</v>
      </c>
    </row>
    <row r="319" ht="23.1" customHeight="1" spans="1:3">
      <c r="A319" s="220">
        <v>2040409</v>
      </c>
      <c r="B319" s="220" t="s">
        <v>1318</v>
      </c>
      <c r="C319" s="258">
        <v>0</v>
      </c>
    </row>
    <row r="320" ht="23.1" customHeight="1" spans="1:3">
      <c r="A320" s="220">
        <v>2040410</v>
      </c>
      <c r="B320" s="220" t="s">
        <v>1319</v>
      </c>
      <c r="C320" s="258">
        <v>0</v>
      </c>
    </row>
    <row r="321" ht="23.1" customHeight="1" spans="1:3">
      <c r="A321" s="220">
        <v>2040450</v>
      </c>
      <c r="B321" s="220" t="s">
        <v>1143</v>
      </c>
      <c r="C321" s="258">
        <v>0</v>
      </c>
    </row>
    <row r="322" ht="23.1" customHeight="1" spans="1:3">
      <c r="A322" s="220">
        <v>2040499</v>
      </c>
      <c r="B322" s="220" t="s">
        <v>1320</v>
      </c>
      <c r="C322" s="258">
        <v>0</v>
      </c>
    </row>
    <row r="323" ht="23.1" customHeight="1" spans="1:3">
      <c r="A323" s="256">
        <v>20405</v>
      </c>
      <c r="B323" s="218" t="s">
        <v>1321</v>
      </c>
      <c r="C323" s="257">
        <f>SUM(C324:C331)</f>
        <v>1.08</v>
      </c>
    </row>
    <row r="324" ht="23.1" customHeight="1" spans="1:3">
      <c r="A324" s="220">
        <v>2040501</v>
      </c>
      <c r="B324" s="220" t="s">
        <v>1137</v>
      </c>
      <c r="C324" s="258">
        <v>1.08</v>
      </c>
    </row>
    <row r="325" ht="23.1" customHeight="1" spans="1:3">
      <c r="A325" s="220">
        <v>2040502</v>
      </c>
      <c r="B325" s="220" t="s">
        <v>1138</v>
      </c>
      <c r="C325" s="258">
        <v>0</v>
      </c>
    </row>
    <row r="326" ht="23.1" customHeight="1" spans="1:3">
      <c r="A326" s="220">
        <v>2040503</v>
      </c>
      <c r="B326" s="220" t="s">
        <v>1139</v>
      </c>
      <c r="C326" s="258">
        <v>0</v>
      </c>
    </row>
    <row r="327" ht="23.1" customHeight="1" spans="1:3">
      <c r="A327" s="220">
        <v>2040504</v>
      </c>
      <c r="B327" s="220" t="s">
        <v>1322</v>
      </c>
      <c r="C327" s="258">
        <v>0</v>
      </c>
    </row>
    <row r="328" ht="23.1" customHeight="1" spans="1:3">
      <c r="A328" s="220">
        <v>2040505</v>
      </c>
      <c r="B328" s="220" t="s">
        <v>1323</v>
      </c>
      <c r="C328" s="258">
        <v>0</v>
      </c>
    </row>
    <row r="329" ht="23.1" customHeight="1" spans="1:3">
      <c r="A329" s="220">
        <v>2040506</v>
      </c>
      <c r="B329" s="220" t="s">
        <v>1324</v>
      </c>
      <c r="C329" s="258">
        <v>0</v>
      </c>
    </row>
    <row r="330" ht="23.1" customHeight="1" spans="1:3">
      <c r="A330" s="220">
        <v>2040550</v>
      </c>
      <c r="B330" s="220" t="s">
        <v>1143</v>
      </c>
      <c r="C330" s="258">
        <v>0</v>
      </c>
    </row>
    <row r="331" ht="23.1" customHeight="1" spans="1:3">
      <c r="A331" s="220">
        <v>2040599</v>
      </c>
      <c r="B331" s="220" t="s">
        <v>1325</v>
      </c>
      <c r="C331" s="258">
        <v>0</v>
      </c>
    </row>
    <row r="332" ht="23.1" customHeight="1" spans="1:3">
      <c r="A332" s="256">
        <v>20406</v>
      </c>
      <c r="B332" s="218" t="s">
        <v>1326</v>
      </c>
      <c r="C332" s="257">
        <f>SUM(C333:C345)</f>
        <v>875.47961</v>
      </c>
    </row>
    <row r="333" ht="23.1" customHeight="1" spans="1:3">
      <c r="A333" s="220">
        <v>2040601</v>
      </c>
      <c r="B333" s="220" t="s">
        <v>1137</v>
      </c>
      <c r="C333" s="258">
        <v>583.606913</v>
      </c>
    </row>
    <row r="334" ht="23.1" customHeight="1" spans="1:3">
      <c r="A334" s="220">
        <v>2040602</v>
      </c>
      <c r="B334" s="220" t="s">
        <v>1138</v>
      </c>
      <c r="C334" s="258">
        <v>0</v>
      </c>
    </row>
    <row r="335" ht="23.1" customHeight="1" spans="1:3">
      <c r="A335" s="220">
        <v>2040603</v>
      </c>
      <c r="B335" s="220" t="s">
        <v>1139</v>
      </c>
      <c r="C335" s="258">
        <v>0</v>
      </c>
    </row>
    <row r="336" ht="23.1" customHeight="1" spans="1:3">
      <c r="A336" s="220">
        <v>2040604</v>
      </c>
      <c r="B336" s="220" t="s">
        <v>1327</v>
      </c>
      <c r="C336" s="258">
        <v>0</v>
      </c>
    </row>
    <row r="337" ht="23.1" customHeight="1" spans="1:3">
      <c r="A337" s="220">
        <v>2040605</v>
      </c>
      <c r="B337" s="220" t="s">
        <v>1328</v>
      </c>
      <c r="C337" s="258">
        <v>50</v>
      </c>
    </row>
    <row r="338" ht="23.1" customHeight="1" spans="1:3">
      <c r="A338" s="220">
        <v>2040606</v>
      </c>
      <c r="B338" s="220" t="s">
        <v>1329</v>
      </c>
      <c r="C338" s="258">
        <v>0</v>
      </c>
    </row>
    <row r="339" ht="23.1" customHeight="1" spans="1:3">
      <c r="A339" s="220">
        <v>2040607</v>
      </c>
      <c r="B339" s="220" t="s">
        <v>1330</v>
      </c>
      <c r="C339" s="258">
        <v>241.872697</v>
      </c>
    </row>
    <row r="340" ht="23.1" customHeight="1" spans="1:3">
      <c r="A340" s="220">
        <v>2040608</v>
      </c>
      <c r="B340" s="220" t="s">
        <v>1331</v>
      </c>
      <c r="C340" s="258">
        <v>0</v>
      </c>
    </row>
    <row r="341" ht="23.1" customHeight="1" spans="1:3">
      <c r="A341" s="220">
        <v>2040610</v>
      </c>
      <c r="B341" s="220" t="s">
        <v>1332</v>
      </c>
      <c r="C341" s="258">
        <v>0</v>
      </c>
    </row>
    <row r="342" ht="23.1" customHeight="1" spans="1:3">
      <c r="A342" s="220">
        <v>2040612</v>
      </c>
      <c r="B342" s="220" t="s">
        <v>1333</v>
      </c>
      <c r="C342" s="258">
        <v>0</v>
      </c>
    </row>
    <row r="343" ht="23.1" customHeight="1" spans="1:3">
      <c r="A343" s="220">
        <v>2040613</v>
      </c>
      <c r="B343" s="220" t="s">
        <v>1170</v>
      </c>
      <c r="C343" s="258">
        <v>0</v>
      </c>
    </row>
    <row r="344" ht="23.1" customHeight="1" spans="1:3">
      <c r="A344" s="220">
        <v>2040650</v>
      </c>
      <c r="B344" s="220" t="s">
        <v>1143</v>
      </c>
      <c r="C344" s="258">
        <v>0</v>
      </c>
    </row>
    <row r="345" ht="23.1" customHeight="1" spans="1:3">
      <c r="A345" s="220">
        <v>2040699</v>
      </c>
      <c r="B345" s="220" t="s">
        <v>1334</v>
      </c>
      <c r="C345" s="258">
        <v>0</v>
      </c>
    </row>
    <row r="346" ht="23.1" customHeight="1" spans="1:3">
      <c r="A346" s="256">
        <v>20407</v>
      </c>
      <c r="B346" s="218" t="s">
        <v>1335</v>
      </c>
      <c r="C346" s="257">
        <f>SUM(C347:C355)</f>
        <v>188.847953</v>
      </c>
    </row>
    <row r="347" ht="23.1" customHeight="1" spans="1:3">
      <c r="A347" s="220">
        <v>2040701</v>
      </c>
      <c r="B347" s="220" t="s">
        <v>1137</v>
      </c>
      <c r="C347" s="258">
        <v>0</v>
      </c>
    </row>
    <row r="348" ht="23.1" customHeight="1" spans="1:3">
      <c r="A348" s="220">
        <v>2040702</v>
      </c>
      <c r="B348" s="220" t="s">
        <v>1138</v>
      </c>
      <c r="C348" s="258">
        <v>0</v>
      </c>
    </row>
    <row r="349" ht="23.1" customHeight="1" spans="1:3">
      <c r="A349" s="220">
        <v>2040703</v>
      </c>
      <c r="B349" s="220" t="s">
        <v>1139</v>
      </c>
      <c r="C349" s="258">
        <v>0</v>
      </c>
    </row>
    <row r="350" ht="23.1" customHeight="1" spans="1:3">
      <c r="A350" s="220">
        <v>2040704</v>
      </c>
      <c r="B350" s="220" t="s">
        <v>1336</v>
      </c>
      <c r="C350" s="258">
        <v>188.847953</v>
      </c>
    </row>
    <row r="351" ht="23.1" customHeight="1" spans="1:3">
      <c r="A351" s="220">
        <v>2040705</v>
      </c>
      <c r="B351" s="220" t="s">
        <v>1337</v>
      </c>
      <c r="C351" s="258">
        <v>0</v>
      </c>
    </row>
    <row r="352" ht="23.1" customHeight="1" spans="1:3">
      <c r="A352" s="220">
        <v>2040706</v>
      </c>
      <c r="B352" s="220" t="s">
        <v>1338</v>
      </c>
      <c r="C352" s="258">
        <v>0</v>
      </c>
    </row>
    <row r="353" ht="23.1" customHeight="1" spans="1:3">
      <c r="A353" s="220">
        <v>2040707</v>
      </c>
      <c r="B353" s="220" t="s">
        <v>1170</v>
      </c>
      <c r="C353" s="258">
        <v>0</v>
      </c>
    </row>
    <row r="354" ht="23.1" customHeight="1" spans="1:3">
      <c r="A354" s="220">
        <v>2040750</v>
      </c>
      <c r="B354" s="220" t="s">
        <v>1143</v>
      </c>
      <c r="C354" s="258">
        <v>0</v>
      </c>
    </row>
    <row r="355" ht="23.1" customHeight="1" spans="1:3">
      <c r="A355" s="220">
        <v>2040799</v>
      </c>
      <c r="B355" s="220" t="s">
        <v>1339</v>
      </c>
      <c r="C355" s="258">
        <v>0</v>
      </c>
    </row>
    <row r="356" ht="23.1" customHeight="1" spans="1:3">
      <c r="A356" s="256">
        <v>20408</v>
      </c>
      <c r="B356" s="218" t="s">
        <v>1340</v>
      </c>
      <c r="C356" s="257">
        <f>SUM(C357:C365)</f>
        <v>0</v>
      </c>
    </row>
    <row r="357" ht="23.1" customHeight="1" spans="1:3">
      <c r="A357" s="220">
        <v>2040801</v>
      </c>
      <c r="B357" s="220" t="s">
        <v>1137</v>
      </c>
      <c r="C357" s="258">
        <v>0</v>
      </c>
    </row>
    <row r="358" ht="23.1" customHeight="1" spans="1:3">
      <c r="A358" s="220">
        <v>2040802</v>
      </c>
      <c r="B358" s="220" t="s">
        <v>1138</v>
      </c>
      <c r="C358" s="258">
        <v>0</v>
      </c>
    </row>
    <row r="359" ht="23.1" customHeight="1" spans="1:3">
      <c r="A359" s="220">
        <v>2040803</v>
      </c>
      <c r="B359" s="220" t="s">
        <v>1139</v>
      </c>
      <c r="C359" s="258">
        <v>0</v>
      </c>
    </row>
    <row r="360" ht="23.1" customHeight="1" spans="1:3">
      <c r="A360" s="220">
        <v>2040804</v>
      </c>
      <c r="B360" s="220" t="s">
        <v>1341</v>
      </c>
      <c r="C360" s="258">
        <v>0</v>
      </c>
    </row>
    <row r="361" ht="23.1" customHeight="1" spans="1:3">
      <c r="A361" s="220">
        <v>2040805</v>
      </c>
      <c r="B361" s="220" t="s">
        <v>1342</v>
      </c>
      <c r="C361" s="258">
        <v>0</v>
      </c>
    </row>
    <row r="362" ht="23.1" customHeight="1" spans="1:3">
      <c r="A362" s="220">
        <v>2040806</v>
      </c>
      <c r="B362" s="220" t="s">
        <v>1343</v>
      </c>
      <c r="C362" s="258">
        <v>0</v>
      </c>
    </row>
    <row r="363" ht="23.1" customHeight="1" spans="1:3">
      <c r="A363" s="220">
        <v>2040807</v>
      </c>
      <c r="B363" s="220" t="s">
        <v>1170</v>
      </c>
      <c r="C363" s="258">
        <v>0</v>
      </c>
    </row>
    <row r="364" ht="23.1" customHeight="1" spans="1:3">
      <c r="A364" s="220">
        <v>2040850</v>
      </c>
      <c r="B364" s="220" t="s">
        <v>1143</v>
      </c>
      <c r="C364" s="258">
        <v>0</v>
      </c>
    </row>
    <row r="365" ht="23.1" customHeight="1" spans="1:3">
      <c r="A365" s="220">
        <v>2040899</v>
      </c>
      <c r="B365" s="220" t="s">
        <v>1344</v>
      </c>
      <c r="C365" s="258">
        <v>0</v>
      </c>
    </row>
    <row r="366" ht="23.1" customHeight="1" spans="1:3">
      <c r="A366" s="256">
        <v>20409</v>
      </c>
      <c r="B366" s="218" t="s">
        <v>1345</v>
      </c>
      <c r="C366" s="257">
        <f>SUM(C367:C373)</f>
        <v>0</v>
      </c>
    </row>
    <row r="367" ht="23.1" customHeight="1" spans="1:3">
      <c r="A367" s="220">
        <v>2040901</v>
      </c>
      <c r="B367" s="220" t="s">
        <v>1137</v>
      </c>
      <c r="C367" s="258">
        <v>0</v>
      </c>
    </row>
    <row r="368" ht="23.1" customHeight="1" spans="1:3">
      <c r="A368" s="220">
        <v>2040902</v>
      </c>
      <c r="B368" s="220" t="s">
        <v>1138</v>
      </c>
      <c r="C368" s="258">
        <v>0</v>
      </c>
    </row>
    <row r="369" ht="23.1" customHeight="1" spans="1:3">
      <c r="A369" s="220">
        <v>2040903</v>
      </c>
      <c r="B369" s="220" t="s">
        <v>1139</v>
      </c>
      <c r="C369" s="258">
        <v>0</v>
      </c>
    </row>
    <row r="370" ht="23.1" customHeight="1" spans="1:3">
      <c r="A370" s="220">
        <v>2040904</v>
      </c>
      <c r="B370" s="220" t="s">
        <v>1346</v>
      </c>
      <c r="C370" s="258">
        <v>0</v>
      </c>
    </row>
    <row r="371" ht="23.1" customHeight="1" spans="1:3">
      <c r="A371" s="220">
        <v>2040905</v>
      </c>
      <c r="B371" s="220" t="s">
        <v>1347</v>
      </c>
      <c r="C371" s="258">
        <v>0</v>
      </c>
    </row>
    <row r="372" ht="23.1" customHeight="1" spans="1:3">
      <c r="A372" s="220">
        <v>2040950</v>
      </c>
      <c r="B372" s="220" t="s">
        <v>1143</v>
      </c>
      <c r="C372" s="258">
        <v>0</v>
      </c>
    </row>
    <row r="373" ht="23.1" customHeight="1" spans="1:3">
      <c r="A373" s="220">
        <v>2040999</v>
      </c>
      <c r="B373" s="220" t="s">
        <v>1348</v>
      </c>
      <c r="C373" s="258">
        <v>0</v>
      </c>
    </row>
    <row r="374" ht="23.1" customHeight="1" spans="1:3">
      <c r="A374" s="256">
        <v>20410</v>
      </c>
      <c r="B374" s="218" t="s">
        <v>1349</v>
      </c>
      <c r="C374" s="257">
        <f>SUM(C375:C379)</f>
        <v>0</v>
      </c>
    </row>
    <row r="375" ht="23.1" customHeight="1" spans="1:3">
      <c r="A375" s="220">
        <v>2041001</v>
      </c>
      <c r="B375" s="220" t="s">
        <v>1137</v>
      </c>
      <c r="C375" s="258">
        <v>0</v>
      </c>
    </row>
    <row r="376" ht="23.1" customHeight="1" spans="1:3">
      <c r="A376" s="220">
        <v>2041002</v>
      </c>
      <c r="B376" s="220" t="s">
        <v>1138</v>
      </c>
      <c r="C376" s="258">
        <v>0</v>
      </c>
    </row>
    <row r="377" ht="23.1" customHeight="1" spans="1:3">
      <c r="A377" s="220">
        <v>2041006</v>
      </c>
      <c r="B377" s="220" t="s">
        <v>1170</v>
      </c>
      <c r="C377" s="258">
        <v>0</v>
      </c>
    </row>
    <row r="378" ht="23.1" customHeight="1" spans="1:3">
      <c r="A378" s="220">
        <v>2041007</v>
      </c>
      <c r="B378" s="220" t="s">
        <v>1350</v>
      </c>
      <c r="C378" s="258">
        <v>0</v>
      </c>
    </row>
    <row r="379" ht="23.1" customHeight="1" spans="1:3">
      <c r="A379" s="220">
        <v>2041099</v>
      </c>
      <c r="B379" s="220" t="s">
        <v>1351</v>
      </c>
      <c r="C379" s="258">
        <v>0</v>
      </c>
    </row>
    <row r="380" ht="23.1" customHeight="1" spans="1:3">
      <c r="A380" s="256">
        <v>20499</v>
      </c>
      <c r="B380" s="218" t="s">
        <v>1352</v>
      </c>
      <c r="C380" s="257">
        <f>C381+C382</f>
        <v>0</v>
      </c>
    </row>
    <row r="381" ht="23.1" customHeight="1" spans="1:3">
      <c r="A381" s="220">
        <v>2049902</v>
      </c>
      <c r="B381" s="220" t="s">
        <v>1353</v>
      </c>
      <c r="C381" s="258">
        <v>0</v>
      </c>
    </row>
    <row r="382" ht="23.1" customHeight="1" spans="1:3">
      <c r="A382" s="220">
        <v>2049999</v>
      </c>
      <c r="B382" s="220" t="s">
        <v>1354</v>
      </c>
      <c r="C382" s="258">
        <v>0</v>
      </c>
    </row>
    <row r="383" ht="23.1" customHeight="1" spans="1:3">
      <c r="A383" s="218">
        <v>205</v>
      </c>
      <c r="B383" s="218" t="s">
        <v>1355</v>
      </c>
      <c r="C383" s="253">
        <f>C384+C389+C396+C402+C408+C412+C416+C420+C426+C433</f>
        <v>34212.792055</v>
      </c>
    </row>
    <row r="384" ht="23.1" customHeight="1" spans="1:3">
      <c r="A384" s="256">
        <v>20501</v>
      </c>
      <c r="B384" s="218" t="s">
        <v>1356</v>
      </c>
      <c r="C384" s="257">
        <f>SUM(C385:C388)</f>
        <v>4215.615826</v>
      </c>
    </row>
    <row r="385" ht="23.1" customHeight="1" spans="1:3">
      <c r="A385" s="220">
        <v>2050101</v>
      </c>
      <c r="B385" s="220" t="s">
        <v>1137</v>
      </c>
      <c r="C385" s="258">
        <v>2602.145397</v>
      </c>
    </row>
    <row r="386" ht="23.1" customHeight="1" spans="1:3">
      <c r="A386" s="220">
        <v>2050102</v>
      </c>
      <c r="B386" s="220" t="s">
        <v>1138</v>
      </c>
      <c r="C386" s="258">
        <v>0</v>
      </c>
    </row>
    <row r="387" ht="23.1" customHeight="1" spans="1:3">
      <c r="A387" s="220">
        <v>2050103</v>
      </c>
      <c r="B387" s="220" t="s">
        <v>1139</v>
      </c>
      <c r="C387" s="258">
        <v>0</v>
      </c>
    </row>
    <row r="388" ht="23.1" customHeight="1" spans="1:3">
      <c r="A388" s="220">
        <v>2050199</v>
      </c>
      <c r="B388" s="220" t="s">
        <v>1357</v>
      </c>
      <c r="C388" s="258">
        <v>1613.470429</v>
      </c>
    </row>
    <row r="389" ht="23.1" customHeight="1" spans="1:3">
      <c r="A389" s="256">
        <v>20502</v>
      </c>
      <c r="B389" s="218" t="s">
        <v>1358</v>
      </c>
      <c r="C389" s="257">
        <f>SUM(C390:C395)</f>
        <v>26142.75244</v>
      </c>
    </row>
    <row r="390" ht="23.1" customHeight="1" spans="1:3">
      <c r="A390" s="220">
        <v>2050201</v>
      </c>
      <c r="B390" s="220" t="s">
        <v>1359</v>
      </c>
      <c r="C390" s="258">
        <v>1293.384474</v>
      </c>
    </row>
    <row r="391" ht="23.1" customHeight="1" spans="1:3">
      <c r="A391" s="220">
        <v>2050202</v>
      </c>
      <c r="B391" s="220" t="s">
        <v>1360</v>
      </c>
      <c r="C391" s="258">
        <v>14454.690385</v>
      </c>
    </row>
    <row r="392" ht="23.1" customHeight="1" spans="1:3">
      <c r="A392" s="220">
        <v>2050203</v>
      </c>
      <c r="B392" s="220" t="s">
        <v>1361</v>
      </c>
      <c r="C392" s="258">
        <v>6436.794837</v>
      </c>
    </row>
    <row r="393" ht="23.1" customHeight="1" spans="1:3">
      <c r="A393" s="220">
        <v>2050204</v>
      </c>
      <c r="B393" s="220" t="s">
        <v>1362</v>
      </c>
      <c r="C393" s="258">
        <v>2729.432744</v>
      </c>
    </row>
    <row r="394" ht="23.1" customHeight="1" spans="1:3">
      <c r="A394" s="220">
        <v>2050205</v>
      </c>
      <c r="B394" s="220" t="s">
        <v>1363</v>
      </c>
      <c r="C394" s="258">
        <v>0</v>
      </c>
    </row>
    <row r="395" ht="23.1" customHeight="1" spans="1:3">
      <c r="A395" s="220">
        <v>2050299</v>
      </c>
      <c r="B395" s="220" t="s">
        <v>1364</v>
      </c>
      <c r="C395" s="258">
        <v>1228.45</v>
      </c>
    </row>
    <row r="396" ht="23.1" customHeight="1" spans="1:3">
      <c r="A396" s="256">
        <v>20503</v>
      </c>
      <c r="B396" s="218" t="s">
        <v>1365</v>
      </c>
      <c r="C396" s="257">
        <f>SUM(C397:C401)</f>
        <v>2094.342823</v>
      </c>
    </row>
    <row r="397" ht="23.1" customHeight="1" spans="1:3">
      <c r="A397" s="220">
        <v>2050301</v>
      </c>
      <c r="B397" s="220" t="s">
        <v>1366</v>
      </c>
      <c r="C397" s="258">
        <v>718.30298</v>
      </c>
    </row>
    <row r="398" ht="23.1" customHeight="1" spans="1:3">
      <c r="A398" s="220">
        <v>2050302</v>
      </c>
      <c r="B398" s="220" t="s">
        <v>1367</v>
      </c>
      <c r="C398" s="258">
        <v>1376.039843</v>
      </c>
    </row>
    <row r="399" ht="23.1" customHeight="1" spans="1:3">
      <c r="A399" s="220">
        <v>2050303</v>
      </c>
      <c r="B399" s="220" t="s">
        <v>1368</v>
      </c>
      <c r="C399" s="258">
        <v>0</v>
      </c>
    </row>
    <row r="400" ht="23.1" customHeight="1" spans="1:3">
      <c r="A400" s="220">
        <v>2050305</v>
      </c>
      <c r="B400" s="220" t="s">
        <v>1369</v>
      </c>
      <c r="C400" s="258">
        <v>0</v>
      </c>
    </row>
    <row r="401" ht="23.1" customHeight="1" spans="1:3">
      <c r="A401" s="220">
        <v>2050399</v>
      </c>
      <c r="B401" s="220" t="s">
        <v>1370</v>
      </c>
      <c r="C401" s="258">
        <v>0</v>
      </c>
    </row>
    <row r="402" ht="23.1" customHeight="1" spans="1:3">
      <c r="A402" s="256">
        <v>20504</v>
      </c>
      <c r="B402" s="218" t="s">
        <v>1371</v>
      </c>
      <c r="C402" s="257">
        <f>SUM(C403:C407)</f>
        <v>0</v>
      </c>
    </row>
    <row r="403" ht="23.1" customHeight="1" spans="1:3">
      <c r="A403" s="220">
        <v>2050401</v>
      </c>
      <c r="B403" s="220" t="s">
        <v>1372</v>
      </c>
      <c r="C403" s="258">
        <v>0</v>
      </c>
    </row>
    <row r="404" ht="23.1" customHeight="1" spans="1:3">
      <c r="A404" s="220">
        <v>2050402</v>
      </c>
      <c r="B404" s="220" t="s">
        <v>1373</v>
      </c>
      <c r="C404" s="258">
        <v>0</v>
      </c>
    </row>
    <row r="405" ht="23.1" customHeight="1" spans="1:3">
      <c r="A405" s="220">
        <v>2050403</v>
      </c>
      <c r="B405" s="220" t="s">
        <v>1374</v>
      </c>
      <c r="C405" s="258">
        <v>0</v>
      </c>
    </row>
    <row r="406" ht="23.1" customHeight="1" spans="1:3">
      <c r="A406" s="220">
        <v>2050404</v>
      </c>
      <c r="B406" s="220" t="s">
        <v>1375</v>
      </c>
      <c r="C406" s="258">
        <v>0</v>
      </c>
    </row>
    <row r="407" ht="23.1" customHeight="1" spans="1:3">
      <c r="A407" s="220">
        <v>2050499</v>
      </c>
      <c r="B407" s="220" t="s">
        <v>1376</v>
      </c>
      <c r="C407" s="258">
        <v>0</v>
      </c>
    </row>
    <row r="408" ht="23.1" customHeight="1" spans="1:3">
      <c r="A408" s="256">
        <v>20505</v>
      </c>
      <c r="B408" s="218" t="s">
        <v>1377</v>
      </c>
      <c r="C408" s="257">
        <f>SUM(C409:C411)</f>
        <v>242.326114</v>
      </c>
    </row>
    <row r="409" ht="23.1" customHeight="1" spans="1:3">
      <c r="A409" s="220">
        <v>2050501</v>
      </c>
      <c r="B409" s="220" t="s">
        <v>1378</v>
      </c>
      <c r="C409" s="258">
        <v>242.326114</v>
      </c>
    </row>
    <row r="410" ht="23.1" customHeight="1" spans="1:3">
      <c r="A410" s="220">
        <v>2050502</v>
      </c>
      <c r="B410" s="220" t="s">
        <v>1379</v>
      </c>
      <c r="C410" s="258">
        <v>0</v>
      </c>
    </row>
    <row r="411" ht="23.1" customHeight="1" spans="1:3">
      <c r="A411" s="220">
        <v>2050599</v>
      </c>
      <c r="B411" s="220" t="s">
        <v>1380</v>
      </c>
      <c r="C411" s="258">
        <v>0</v>
      </c>
    </row>
    <row r="412" ht="23.1" customHeight="1" spans="1:3">
      <c r="A412" s="256">
        <v>20506</v>
      </c>
      <c r="B412" s="218" t="s">
        <v>1381</v>
      </c>
      <c r="C412" s="257">
        <f>SUM(C413:C415)</f>
        <v>0</v>
      </c>
    </row>
    <row r="413" ht="23.1" customHeight="1" spans="1:3">
      <c r="A413" s="220">
        <v>2050601</v>
      </c>
      <c r="B413" s="220" t="s">
        <v>1382</v>
      </c>
      <c r="C413" s="258">
        <v>0</v>
      </c>
    </row>
    <row r="414" ht="23.1" customHeight="1" spans="1:3">
      <c r="A414" s="220">
        <v>2050602</v>
      </c>
      <c r="B414" s="220" t="s">
        <v>1383</v>
      </c>
      <c r="C414" s="258">
        <v>0</v>
      </c>
    </row>
    <row r="415" ht="23.1" customHeight="1" spans="1:3">
      <c r="A415" s="220">
        <v>2050699</v>
      </c>
      <c r="B415" s="220" t="s">
        <v>1384</v>
      </c>
      <c r="C415" s="258">
        <v>0</v>
      </c>
    </row>
    <row r="416" ht="23.1" customHeight="1" spans="1:3">
      <c r="A416" s="256">
        <v>20507</v>
      </c>
      <c r="B416" s="218" t="s">
        <v>1385</v>
      </c>
      <c r="C416" s="257">
        <f>SUM(C417:C419)</f>
        <v>0</v>
      </c>
    </row>
    <row r="417" ht="23.1" customHeight="1" spans="1:3">
      <c r="A417" s="220">
        <v>2050701</v>
      </c>
      <c r="B417" s="220" t="s">
        <v>1386</v>
      </c>
      <c r="C417" s="258">
        <v>0</v>
      </c>
    </row>
    <row r="418" ht="23.1" customHeight="1" spans="1:3">
      <c r="A418" s="220">
        <v>2050702</v>
      </c>
      <c r="B418" s="220" t="s">
        <v>1387</v>
      </c>
      <c r="C418" s="258">
        <v>0</v>
      </c>
    </row>
    <row r="419" ht="23.1" customHeight="1" spans="1:3">
      <c r="A419" s="220">
        <v>2050799</v>
      </c>
      <c r="B419" s="220" t="s">
        <v>1388</v>
      </c>
      <c r="C419" s="258">
        <v>0</v>
      </c>
    </row>
    <row r="420" ht="23.1" customHeight="1" spans="1:3">
      <c r="A420" s="256">
        <v>20508</v>
      </c>
      <c r="B420" s="218" t="s">
        <v>1389</v>
      </c>
      <c r="C420" s="257">
        <f>SUM(C421:C425)</f>
        <v>1517.754852</v>
      </c>
    </row>
    <row r="421" ht="23.1" customHeight="1" spans="1:3">
      <c r="A421" s="220">
        <v>2050801</v>
      </c>
      <c r="B421" s="220" t="s">
        <v>1390</v>
      </c>
      <c r="C421" s="258">
        <v>1152.892043</v>
      </c>
    </row>
    <row r="422" ht="23.1" customHeight="1" spans="1:3">
      <c r="A422" s="220">
        <v>2050802</v>
      </c>
      <c r="B422" s="220" t="s">
        <v>1391</v>
      </c>
      <c r="C422" s="258">
        <v>338.349165</v>
      </c>
    </row>
    <row r="423" ht="23.1" customHeight="1" spans="1:3">
      <c r="A423" s="220">
        <v>2050803</v>
      </c>
      <c r="B423" s="220" t="s">
        <v>1392</v>
      </c>
      <c r="C423" s="258">
        <v>26.513644</v>
      </c>
    </row>
    <row r="424" ht="23.1" customHeight="1" spans="1:3">
      <c r="A424" s="220">
        <v>2050804</v>
      </c>
      <c r="B424" s="220" t="s">
        <v>1393</v>
      </c>
      <c r="C424" s="258">
        <v>0</v>
      </c>
    </row>
    <row r="425" ht="23.1" customHeight="1" spans="1:3">
      <c r="A425" s="220">
        <v>2050899</v>
      </c>
      <c r="B425" s="220" t="s">
        <v>1394</v>
      </c>
      <c r="C425" s="258">
        <v>0</v>
      </c>
    </row>
    <row r="426" ht="23.1" customHeight="1" spans="1:3">
      <c r="A426" s="256">
        <v>20509</v>
      </c>
      <c r="B426" s="218" t="s">
        <v>1395</v>
      </c>
      <c r="C426" s="257">
        <f>SUM(C427:C432)</f>
        <v>0</v>
      </c>
    </row>
    <row r="427" ht="23.1" customHeight="1" spans="1:3">
      <c r="A427" s="220">
        <v>2050901</v>
      </c>
      <c r="B427" s="220" t="s">
        <v>1396</v>
      </c>
      <c r="C427" s="258">
        <v>0</v>
      </c>
    </row>
    <row r="428" ht="23.1" customHeight="1" spans="1:3">
      <c r="A428" s="220">
        <v>2050902</v>
      </c>
      <c r="B428" s="220" t="s">
        <v>1397</v>
      </c>
      <c r="C428" s="258">
        <v>0</v>
      </c>
    </row>
    <row r="429" ht="23.1" customHeight="1" spans="1:3">
      <c r="A429" s="220">
        <v>2050903</v>
      </c>
      <c r="B429" s="220" t="s">
        <v>1398</v>
      </c>
      <c r="C429" s="258">
        <v>0</v>
      </c>
    </row>
    <row r="430" ht="23.1" customHeight="1" spans="1:3">
      <c r="A430" s="220">
        <v>2050904</v>
      </c>
      <c r="B430" s="220" t="s">
        <v>1399</v>
      </c>
      <c r="C430" s="258">
        <v>0</v>
      </c>
    </row>
    <row r="431" ht="23.1" customHeight="1" spans="1:3">
      <c r="A431" s="220">
        <v>2050905</v>
      </c>
      <c r="B431" s="220" t="s">
        <v>1400</v>
      </c>
      <c r="C431" s="258">
        <v>0</v>
      </c>
    </row>
    <row r="432" ht="23.1" customHeight="1" spans="1:3">
      <c r="A432" s="220">
        <v>2050999</v>
      </c>
      <c r="B432" s="220" t="s">
        <v>1401</v>
      </c>
      <c r="C432" s="258">
        <v>0</v>
      </c>
    </row>
    <row r="433" ht="23.1" customHeight="1" spans="1:3">
      <c r="A433" s="256">
        <v>20599</v>
      </c>
      <c r="B433" s="218" t="s">
        <v>1402</v>
      </c>
      <c r="C433" s="257">
        <f>C434</f>
        <v>0</v>
      </c>
    </row>
    <row r="434" ht="23.1" customHeight="1" spans="1:3">
      <c r="A434" s="220">
        <v>2059999</v>
      </c>
      <c r="B434" s="220" t="s">
        <v>1403</v>
      </c>
      <c r="C434" s="258">
        <v>0</v>
      </c>
    </row>
    <row r="435" ht="23.1" customHeight="1" spans="1:3">
      <c r="A435" s="218">
        <v>206</v>
      </c>
      <c r="B435" s="218" t="s">
        <v>1404</v>
      </c>
      <c r="C435" s="253">
        <f>SUM(C436,C441,C450,C456,C461,C466,C471,C478,C482,C486)</f>
        <v>53.051989</v>
      </c>
    </row>
    <row r="436" ht="23.1" customHeight="1" spans="1:3">
      <c r="A436" s="256">
        <v>20601</v>
      </c>
      <c r="B436" s="218" t="s">
        <v>1405</v>
      </c>
      <c r="C436" s="257">
        <f>SUM(C437:C440)</f>
        <v>53.051989</v>
      </c>
    </row>
    <row r="437" ht="23.1" customHeight="1" spans="1:3">
      <c r="A437" s="220">
        <v>2060101</v>
      </c>
      <c r="B437" s="220" t="s">
        <v>1137</v>
      </c>
      <c r="C437" s="258">
        <v>53.051989</v>
      </c>
    </row>
    <row r="438" ht="23.1" customHeight="1" spans="1:3">
      <c r="A438" s="220">
        <v>2060102</v>
      </c>
      <c r="B438" s="220" t="s">
        <v>1138</v>
      </c>
      <c r="C438" s="258">
        <v>0</v>
      </c>
    </row>
    <row r="439" ht="23.1" customHeight="1" spans="1:3">
      <c r="A439" s="220">
        <v>2060103</v>
      </c>
      <c r="B439" s="220" t="s">
        <v>1139</v>
      </c>
      <c r="C439" s="258">
        <v>0</v>
      </c>
    </row>
    <row r="440" ht="23.1" customHeight="1" spans="1:3">
      <c r="A440" s="220">
        <v>2060199</v>
      </c>
      <c r="B440" s="220" t="s">
        <v>1406</v>
      </c>
      <c r="C440" s="258">
        <v>0</v>
      </c>
    </row>
    <row r="441" ht="23.1" customHeight="1" spans="1:3">
      <c r="A441" s="256">
        <v>20602</v>
      </c>
      <c r="B441" s="218" t="s">
        <v>1407</v>
      </c>
      <c r="C441" s="257">
        <f>SUM(C442:C449)</f>
        <v>0</v>
      </c>
    </row>
    <row r="442" ht="23.1" customHeight="1" spans="1:3">
      <c r="A442" s="220">
        <v>2060201</v>
      </c>
      <c r="B442" s="220" t="s">
        <v>1408</v>
      </c>
      <c r="C442" s="258">
        <v>0</v>
      </c>
    </row>
    <row r="443" ht="23.1" customHeight="1" spans="1:3">
      <c r="A443" s="220">
        <v>2060203</v>
      </c>
      <c r="B443" s="220" t="s">
        <v>1409</v>
      </c>
      <c r="C443" s="258">
        <v>0</v>
      </c>
    </row>
    <row r="444" ht="23.1" customHeight="1" spans="1:3">
      <c r="A444" s="220">
        <v>2060204</v>
      </c>
      <c r="B444" s="220" t="s">
        <v>1410</v>
      </c>
      <c r="C444" s="258">
        <v>0</v>
      </c>
    </row>
    <row r="445" ht="23.1" customHeight="1" spans="1:3">
      <c r="A445" s="220">
        <v>2060205</v>
      </c>
      <c r="B445" s="220" t="s">
        <v>1411</v>
      </c>
      <c r="C445" s="258">
        <v>0</v>
      </c>
    </row>
    <row r="446" ht="23.1" customHeight="1" spans="1:3">
      <c r="A446" s="220">
        <v>2060206</v>
      </c>
      <c r="B446" s="220" t="s">
        <v>1412</v>
      </c>
      <c r="C446" s="258">
        <v>0</v>
      </c>
    </row>
    <row r="447" ht="23.1" customHeight="1" spans="1:3">
      <c r="A447" s="220">
        <v>2060207</v>
      </c>
      <c r="B447" s="220" t="s">
        <v>1413</v>
      </c>
      <c r="C447" s="258">
        <v>0</v>
      </c>
    </row>
    <row r="448" ht="23.1" customHeight="1" spans="1:3">
      <c r="A448" s="220">
        <v>2060208</v>
      </c>
      <c r="B448" s="220" t="s">
        <v>1414</v>
      </c>
      <c r="C448" s="258">
        <v>0</v>
      </c>
    </row>
    <row r="449" ht="23.1" customHeight="1" spans="1:3">
      <c r="A449" s="220">
        <v>2060299</v>
      </c>
      <c r="B449" s="220" t="s">
        <v>1415</v>
      </c>
      <c r="C449" s="258">
        <v>0</v>
      </c>
    </row>
    <row r="450" ht="23.1" customHeight="1" spans="1:3">
      <c r="A450" s="256">
        <v>20603</v>
      </c>
      <c r="B450" s="218" t="s">
        <v>1416</v>
      </c>
      <c r="C450" s="257">
        <f>SUM(C451:C455)</f>
        <v>0</v>
      </c>
    </row>
    <row r="451" ht="23.1" customHeight="1" spans="1:3">
      <c r="A451" s="220">
        <v>2060301</v>
      </c>
      <c r="B451" s="220" t="s">
        <v>1408</v>
      </c>
      <c r="C451" s="258">
        <v>0</v>
      </c>
    </row>
    <row r="452" ht="23.1" customHeight="1" spans="1:3">
      <c r="A452" s="220">
        <v>2060302</v>
      </c>
      <c r="B452" s="220" t="s">
        <v>1417</v>
      </c>
      <c r="C452" s="258">
        <v>0</v>
      </c>
    </row>
    <row r="453" ht="23.1" customHeight="1" spans="1:3">
      <c r="A453" s="220">
        <v>2060303</v>
      </c>
      <c r="B453" s="220" t="s">
        <v>1418</v>
      </c>
      <c r="C453" s="258">
        <v>0</v>
      </c>
    </row>
    <row r="454" ht="23.1" customHeight="1" spans="1:3">
      <c r="A454" s="220">
        <v>2060304</v>
      </c>
      <c r="B454" s="220" t="s">
        <v>1419</v>
      </c>
      <c r="C454" s="258">
        <v>0</v>
      </c>
    </row>
    <row r="455" ht="23.1" customHeight="1" spans="1:3">
      <c r="A455" s="220">
        <v>2060399</v>
      </c>
      <c r="B455" s="220" t="s">
        <v>1420</v>
      </c>
      <c r="C455" s="258">
        <v>0</v>
      </c>
    </row>
    <row r="456" ht="23.1" customHeight="1" spans="1:3">
      <c r="A456" s="256">
        <v>20604</v>
      </c>
      <c r="B456" s="218" t="s">
        <v>1421</v>
      </c>
      <c r="C456" s="257">
        <f>SUM(C457:C460)</f>
        <v>0</v>
      </c>
    </row>
    <row r="457" ht="23.1" customHeight="1" spans="1:3">
      <c r="A457" s="220">
        <v>2060401</v>
      </c>
      <c r="B457" s="220" t="s">
        <v>1408</v>
      </c>
      <c r="C457" s="258">
        <v>0</v>
      </c>
    </row>
    <row r="458" ht="23.1" customHeight="1" spans="1:3">
      <c r="A458" s="220">
        <v>2060404</v>
      </c>
      <c r="B458" s="220" t="s">
        <v>1422</v>
      </c>
      <c r="C458" s="258">
        <v>0</v>
      </c>
    </row>
    <row r="459" ht="23.1" customHeight="1" spans="1:3">
      <c r="A459" s="220">
        <v>2060405</v>
      </c>
      <c r="B459" s="220" t="s">
        <v>1423</v>
      </c>
      <c r="C459" s="258">
        <v>0</v>
      </c>
    </row>
    <row r="460" ht="23.1" customHeight="1" spans="1:3">
      <c r="A460" s="220">
        <v>2060499</v>
      </c>
      <c r="B460" s="220" t="s">
        <v>1424</v>
      </c>
      <c r="C460" s="258">
        <v>0</v>
      </c>
    </row>
    <row r="461" ht="23.1" customHeight="1" spans="1:3">
      <c r="A461" s="256">
        <v>20605</v>
      </c>
      <c r="B461" s="218" t="s">
        <v>1425</v>
      </c>
      <c r="C461" s="257">
        <f>SUM(C462:C465)</f>
        <v>0</v>
      </c>
    </row>
    <row r="462" ht="23.1" customHeight="1" spans="1:3">
      <c r="A462" s="220">
        <v>2060501</v>
      </c>
      <c r="B462" s="220" t="s">
        <v>1408</v>
      </c>
      <c r="C462" s="258">
        <v>0</v>
      </c>
    </row>
    <row r="463" ht="23.1" customHeight="1" spans="1:3">
      <c r="A463" s="220">
        <v>2060502</v>
      </c>
      <c r="B463" s="220" t="s">
        <v>1426</v>
      </c>
      <c r="C463" s="258">
        <v>0</v>
      </c>
    </row>
    <row r="464" ht="23.1" customHeight="1" spans="1:3">
      <c r="A464" s="220">
        <v>2060503</v>
      </c>
      <c r="B464" s="220" t="s">
        <v>1427</v>
      </c>
      <c r="C464" s="258">
        <v>0</v>
      </c>
    </row>
    <row r="465" ht="23.1" customHeight="1" spans="1:3">
      <c r="A465" s="220">
        <v>2060599</v>
      </c>
      <c r="B465" s="220" t="s">
        <v>1428</v>
      </c>
      <c r="C465" s="258">
        <v>0</v>
      </c>
    </row>
    <row r="466" ht="23.1" customHeight="1" spans="1:3">
      <c r="A466" s="256">
        <v>20606</v>
      </c>
      <c r="B466" s="218" t="s">
        <v>1429</v>
      </c>
      <c r="C466" s="257">
        <f>SUM(C467:C470)</f>
        <v>0</v>
      </c>
    </row>
    <row r="467" ht="23.1" customHeight="1" spans="1:3">
      <c r="A467" s="220">
        <v>2060601</v>
      </c>
      <c r="B467" s="220" t="s">
        <v>1430</v>
      </c>
      <c r="C467" s="258">
        <v>0</v>
      </c>
    </row>
    <row r="468" ht="23.1" customHeight="1" spans="1:3">
      <c r="A468" s="220">
        <v>2060602</v>
      </c>
      <c r="B468" s="220" t="s">
        <v>1431</v>
      </c>
      <c r="C468" s="258">
        <v>0</v>
      </c>
    </row>
    <row r="469" ht="23.1" customHeight="1" spans="1:3">
      <c r="A469" s="220">
        <v>2060603</v>
      </c>
      <c r="B469" s="220" t="s">
        <v>1432</v>
      </c>
      <c r="C469" s="258">
        <v>0</v>
      </c>
    </row>
    <row r="470" ht="23.1" customHeight="1" spans="1:3">
      <c r="A470" s="220">
        <v>2060699</v>
      </c>
      <c r="B470" s="220" t="s">
        <v>1433</v>
      </c>
      <c r="C470" s="258">
        <v>0</v>
      </c>
    </row>
    <row r="471" ht="23.1" customHeight="1" spans="1:3">
      <c r="A471" s="256">
        <v>20607</v>
      </c>
      <c r="B471" s="218" t="s">
        <v>1434</v>
      </c>
      <c r="C471" s="257">
        <f>SUM(C472:C477)</f>
        <v>0</v>
      </c>
    </row>
    <row r="472" ht="23.1" customHeight="1" spans="1:3">
      <c r="A472" s="220">
        <v>2060701</v>
      </c>
      <c r="B472" s="220" t="s">
        <v>1408</v>
      </c>
      <c r="C472" s="258">
        <v>0</v>
      </c>
    </row>
    <row r="473" ht="23.1" customHeight="1" spans="1:3">
      <c r="A473" s="220">
        <v>2060702</v>
      </c>
      <c r="B473" s="220" t="s">
        <v>1435</v>
      </c>
      <c r="C473" s="258">
        <v>0</v>
      </c>
    </row>
    <row r="474" ht="23.1" customHeight="1" spans="1:3">
      <c r="A474" s="220">
        <v>2060703</v>
      </c>
      <c r="B474" s="220" t="s">
        <v>1436</v>
      </c>
      <c r="C474" s="258">
        <v>0</v>
      </c>
    </row>
    <row r="475" ht="23.1" customHeight="1" spans="1:3">
      <c r="A475" s="220">
        <v>2060704</v>
      </c>
      <c r="B475" s="220" t="s">
        <v>1437</v>
      </c>
      <c r="C475" s="258">
        <v>0</v>
      </c>
    </row>
    <row r="476" ht="23.1" customHeight="1" spans="1:3">
      <c r="A476" s="220">
        <v>2060705</v>
      </c>
      <c r="B476" s="220" t="s">
        <v>1438</v>
      </c>
      <c r="C476" s="258">
        <v>0</v>
      </c>
    </row>
    <row r="477" ht="23.1" customHeight="1" spans="1:3">
      <c r="A477" s="220">
        <v>2060799</v>
      </c>
      <c r="B477" s="220" t="s">
        <v>1439</v>
      </c>
      <c r="C477" s="258">
        <v>0</v>
      </c>
    </row>
    <row r="478" ht="23.1" customHeight="1" spans="1:3">
      <c r="A478" s="256">
        <v>20608</v>
      </c>
      <c r="B478" s="218" t="s">
        <v>1440</v>
      </c>
      <c r="C478" s="257">
        <f>SUM(C479:C481)</f>
        <v>0</v>
      </c>
    </row>
    <row r="479" ht="23.1" customHeight="1" spans="1:3">
      <c r="A479" s="220">
        <v>2060801</v>
      </c>
      <c r="B479" s="220" t="s">
        <v>1441</v>
      </c>
      <c r="C479" s="258">
        <v>0</v>
      </c>
    </row>
    <row r="480" ht="23.1" customHeight="1" spans="1:3">
      <c r="A480" s="220">
        <v>2060802</v>
      </c>
      <c r="B480" s="220" t="s">
        <v>1442</v>
      </c>
      <c r="C480" s="258">
        <v>0</v>
      </c>
    </row>
    <row r="481" ht="23.1" customHeight="1" spans="1:3">
      <c r="A481" s="220">
        <v>2060899</v>
      </c>
      <c r="B481" s="220" t="s">
        <v>1443</v>
      </c>
      <c r="C481" s="258">
        <v>0</v>
      </c>
    </row>
    <row r="482" ht="23.1" customHeight="1" spans="1:3">
      <c r="A482" s="256">
        <v>20609</v>
      </c>
      <c r="B482" s="218" t="s">
        <v>1444</v>
      </c>
      <c r="C482" s="257">
        <f>C483+C484+C485</f>
        <v>0</v>
      </c>
    </row>
    <row r="483" ht="23.1" customHeight="1" spans="1:3">
      <c r="A483" s="220">
        <v>2060901</v>
      </c>
      <c r="B483" s="220" t="s">
        <v>1445</v>
      </c>
      <c r="C483" s="258">
        <v>0</v>
      </c>
    </row>
    <row r="484" ht="23.1" customHeight="1" spans="1:3">
      <c r="A484" s="220">
        <v>2060902</v>
      </c>
      <c r="B484" s="220" t="s">
        <v>1446</v>
      </c>
      <c r="C484" s="258">
        <v>0</v>
      </c>
    </row>
    <row r="485" ht="23.1" customHeight="1" spans="1:3">
      <c r="A485" s="220">
        <v>2060999</v>
      </c>
      <c r="B485" s="220" t="s">
        <v>1447</v>
      </c>
      <c r="C485" s="258">
        <v>0</v>
      </c>
    </row>
    <row r="486" ht="23.1" customHeight="1" spans="1:3">
      <c r="A486" s="256">
        <v>20699</v>
      </c>
      <c r="B486" s="218" t="s">
        <v>1448</v>
      </c>
      <c r="C486" s="257">
        <f>SUM(C487:C490)</f>
        <v>0</v>
      </c>
    </row>
    <row r="487" ht="23.1" customHeight="1" spans="1:3">
      <c r="A487" s="220">
        <v>2069901</v>
      </c>
      <c r="B487" s="220" t="s">
        <v>1449</v>
      </c>
      <c r="C487" s="258">
        <v>0</v>
      </c>
    </row>
    <row r="488" ht="23.1" customHeight="1" spans="1:3">
      <c r="A488" s="220">
        <v>2069902</v>
      </c>
      <c r="B488" s="220" t="s">
        <v>1450</v>
      </c>
      <c r="C488" s="258">
        <v>0</v>
      </c>
    </row>
    <row r="489" ht="23.1" customHeight="1" spans="1:3">
      <c r="A489" s="220">
        <v>2069903</v>
      </c>
      <c r="B489" s="220" t="s">
        <v>1451</v>
      </c>
      <c r="C489" s="258">
        <v>0</v>
      </c>
    </row>
    <row r="490" ht="23.1" customHeight="1" spans="1:3">
      <c r="A490" s="220">
        <v>2069999</v>
      </c>
      <c r="B490" s="220" t="s">
        <v>1452</v>
      </c>
      <c r="C490" s="258">
        <v>0</v>
      </c>
    </row>
    <row r="491" ht="23.1" customHeight="1" spans="1:3">
      <c r="A491" s="218">
        <v>207</v>
      </c>
      <c r="B491" s="218" t="s">
        <v>1453</v>
      </c>
      <c r="C491" s="253">
        <f>SUM(C492,C508,C516,C527,C536,C544)</f>
        <v>7046.305384</v>
      </c>
    </row>
    <row r="492" ht="23.1" customHeight="1" spans="1:3">
      <c r="A492" s="256">
        <v>20701</v>
      </c>
      <c r="B492" s="218" t="s">
        <v>1454</v>
      </c>
      <c r="C492" s="257">
        <f>SUM(C493:C507)</f>
        <v>2213.433944</v>
      </c>
    </row>
    <row r="493" ht="23.1" customHeight="1" spans="1:3">
      <c r="A493" s="220">
        <v>2070101</v>
      </c>
      <c r="B493" s="220" t="s">
        <v>1137</v>
      </c>
      <c r="C493" s="258">
        <v>692.822432</v>
      </c>
    </row>
    <row r="494" ht="23.1" customHeight="1" spans="1:3">
      <c r="A494" s="220">
        <v>2070102</v>
      </c>
      <c r="B494" s="220" t="s">
        <v>1138</v>
      </c>
      <c r="C494" s="258">
        <v>0</v>
      </c>
    </row>
    <row r="495" ht="23.1" customHeight="1" spans="1:3">
      <c r="A495" s="220">
        <v>2070103</v>
      </c>
      <c r="B495" s="220" t="s">
        <v>1139</v>
      </c>
      <c r="C495" s="258">
        <v>0</v>
      </c>
    </row>
    <row r="496" ht="23.1" customHeight="1" spans="1:3">
      <c r="A496" s="220">
        <v>2070104</v>
      </c>
      <c r="B496" s="220" t="s">
        <v>1455</v>
      </c>
      <c r="C496" s="258">
        <v>259.759852</v>
      </c>
    </row>
    <row r="497" ht="23.1" customHeight="1" spans="1:3">
      <c r="A497" s="220">
        <v>2070105</v>
      </c>
      <c r="B497" s="220" t="s">
        <v>1456</v>
      </c>
      <c r="C497" s="258">
        <v>0</v>
      </c>
    </row>
    <row r="498" ht="23.1" customHeight="1" spans="1:3">
      <c r="A498" s="220">
        <v>2070106</v>
      </c>
      <c r="B498" s="220" t="s">
        <v>1457</v>
      </c>
      <c r="C498" s="258">
        <v>0</v>
      </c>
    </row>
    <row r="499" ht="23.1" customHeight="1" spans="1:3">
      <c r="A499" s="220">
        <v>2070107</v>
      </c>
      <c r="B499" s="220" t="s">
        <v>1458</v>
      </c>
      <c r="C499" s="258">
        <v>557.3706</v>
      </c>
    </row>
    <row r="500" ht="23.1" customHeight="1" spans="1:3">
      <c r="A500" s="220">
        <v>2070108</v>
      </c>
      <c r="B500" s="220" t="s">
        <v>1459</v>
      </c>
      <c r="C500" s="258">
        <v>0</v>
      </c>
    </row>
    <row r="501" ht="23.1" customHeight="1" spans="1:3">
      <c r="A501" s="220">
        <v>2070109</v>
      </c>
      <c r="B501" s="220" t="s">
        <v>1460</v>
      </c>
      <c r="C501" s="258">
        <v>614.284108000001</v>
      </c>
    </row>
    <row r="502" ht="23.1" customHeight="1" spans="1:3">
      <c r="A502" s="220">
        <v>2070110</v>
      </c>
      <c r="B502" s="220" t="s">
        <v>1461</v>
      </c>
      <c r="C502" s="258">
        <v>0</v>
      </c>
    </row>
    <row r="503" ht="23.1" customHeight="1" spans="1:3">
      <c r="A503" s="220">
        <v>2070111</v>
      </c>
      <c r="B503" s="220" t="s">
        <v>1462</v>
      </c>
      <c r="C503" s="258">
        <v>0</v>
      </c>
    </row>
    <row r="504" ht="23.1" customHeight="1" spans="1:3">
      <c r="A504" s="220">
        <v>2070112</v>
      </c>
      <c r="B504" s="220" t="s">
        <v>1463</v>
      </c>
      <c r="C504" s="258">
        <v>0</v>
      </c>
    </row>
    <row r="505" ht="23.1" customHeight="1" spans="1:3">
      <c r="A505" s="220">
        <v>2070113</v>
      </c>
      <c r="B505" s="220" t="s">
        <v>1464</v>
      </c>
      <c r="C505" s="258">
        <v>0</v>
      </c>
    </row>
    <row r="506" ht="23.1" customHeight="1" spans="1:3">
      <c r="A506" s="220">
        <v>2070114</v>
      </c>
      <c r="B506" s="220" t="s">
        <v>1465</v>
      </c>
      <c r="C506" s="258">
        <v>89.196952</v>
      </c>
    </row>
    <row r="507" ht="23.1" customHeight="1" spans="1:3">
      <c r="A507" s="220">
        <v>2070199</v>
      </c>
      <c r="B507" s="220" t="s">
        <v>1466</v>
      </c>
      <c r="C507" s="258">
        <v>0</v>
      </c>
    </row>
    <row r="508" ht="23.1" customHeight="1" spans="1:3">
      <c r="A508" s="256">
        <v>20702</v>
      </c>
      <c r="B508" s="218" t="s">
        <v>1467</v>
      </c>
      <c r="C508" s="257">
        <f>SUM(C509:C515)</f>
        <v>3889.672968</v>
      </c>
    </row>
    <row r="509" ht="23.1" customHeight="1" spans="1:3">
      <c r="A509" s="220">
        <v>2070201</v>
      </c>
      <c r="B509" s="220" t="s">
        <v>1137</v>
      </c>
      <c r="C509" s="258">
        <v>0</v>
      </c>
    </row>
    <row r="510" ht="23.1" customHeight="1" spans="1:3">
      <c r="A510" s="220">
        <v>2070202</v>
      </c>
      <c r="B510" s="220" t="s">
        <v>1138</v>
      </c>
      <c r="C510" s="258">
        <v>0</v>
      </c>
    </row>
    <row r="511" ht="23.1" customHeight="1" spans="1:3">
      <c r="A511" s="220">
        <v>2070203</v>
      </c>
      <c r="B511" s="220" t="s">
        <v>1139</v>
      </c>
      <c r="C511" s="258">
        <v>0</v>
      </c>
    </row>
    <row r="512" ht="23.1" customHeight="1" spans="1:3">
      <c r="A512" s="220">
        <v>2070204</v>
      </c>
      <c r="B512" s="220" t="s">
        <v>1468</v>
      </c>
      <c r="C512" s="258">
        <v>203.198414</v>
      </c>
    </row>
    <row r="513" ht="23.1" customHeight="1" spans="1:3">
      <c r="A513" s="220">
        <v>2070205</v>
      </c>
      <c r="B513" s="220" t="s">
        <v>1469</v>
      </c>
      <c r="C513" s="258">
        <v>788.8837</v>
      </c>
    </row>
    <row r="514" ht="23.1" customHeight="1" spans="1:3">
      <c r="A514" s="220">
        <v>2070206</v>
      </c>
      <c r="B514" s="220" t="s">
        <v>1470</v>
      </c>
      <c r="C514" s="258">
        <v>2897.590854</v>
      </c>
    </row>
    <row r="515" ht="23.1" customHeight="1" spans="1:3">
      <c r="A515" s="220">
        <v>2070299</v>
      </c>
      <c r="B515" s="220" t="s">
        <v>1471</v>
      </c>
      <c r="C515" s="258">
        <v>0</v>
      </c>
    </row>
    <row r="516" ht="23.1" customHeight="1" spans="1:3">
      <c r="A516" s="256">
        <v>20703</v>
      </c>
      <c r="B516" s="218" t="s">
        <v>1472</v>
      </c>
      <c r="C516" s="257">
        <f>SUM(C517:C526)</f>
        <v>445.605679999999</v>
      </c>
    </row>
    <row r="517" ht="23.1" customHeight="1" spans="1:3">
      <c r="A517" s="220">
        <v>2070301</v>
      </c>
      <c r="B517" s="220" t="s">
        <v>1137</v>
      </c>
      <c r="C517" s="258">
        <v>0</v>
      </c>
    </row>
    <row r="518" ht="23.1" customHeight="1" spans="1:3">
      <c r="A518" s="220">
        <v>2070302</v>
      </c>
      <c r="B518" s="220" t="s">
        <v>1138</v>
      </c>
      <c r="C518" s="258">
        <v>0</v>
      </c>
    </row>
    <row r="519" ht="23.1" customHeight="1" spans="1:3">
      <c r="A519" s="220">
        <v>2070303</v>
      </c>
      <c r="B519" s="220" t="s">
        <v>1139</v>
      </c>
      <c r="C519" s="258">
        <v>0</v>
      </c>
    </row>
    <row r="520" ht="23.1" customHeight="1" spans="1:3">
      <c r="A520" s="220">
        <v>2070304</v>
      </c>
      <c r="B520" s="220" t="s">
        <v>1473</v>
      </c>
      <c r="C520" s="258">
        <v>445.605679999999</v>
      </c>
    </row>
    <row r="521" ht="23.1" customHeight="1" spans="1:3">
      <c r="A521" s="220">
        <v>2070305</v>
      </c>
      <c r="B521" s="220" t="s">
        <v>1474</v>
      </c>
      <c r="C521" s="258">
        <v>0</v>
      </c>
    </row>
    <row r="522" ht="23.1" customHeight="1" spans="1:3">
      <c r="A522" s="220">
        <v>2070306</v>
      </c>
      <c r="B522" s="220" t="s">
        <v>1475</v>
      </c>
      <c r="C522" s="258">
        <v>0</v>
      </c>
    </row>
    <row r="523" ht="23.1" customHeight="1" spans="1:3">
      <c r="A523" s="220">
        <v>2070307</v>
      </c>
      <c r="B523" s="220" t="s">
        <v>1476</v>
      </c>
      <c r="C523" s="258">
        <v>0</v>
      </c>
    </row>
    <row r="524" ht="23.1" customHeight="1" spans="1:3">
      <c r="A524" s="220">
        <v>2070308</v>
      </c>
      <c r="B524" s="220" t="s">
        <v>1477</v>
      </c>
      <c r="C524" s="258">
        <v>0</v>
      </c>
    </row>
    <row r="525" ht="23.1" customHeight="1" spans="1:3">
      <c r="A525" s="220">
        <v>2070309</v>
      </c>
      <c r="B525" s="220" t="s">
        <v>1478</v>
      </c>
      <c r="C525" s="258">
        <v>0</v>
      </c>
    </row>
    <row r="526" ht="23.1" customHeight="1" spans="1:3">
      <c r="A526" s="220">
        <v>2070399</v>
      </c>
      <c r="B526" s="220" t="s">
        <v>1479</v>
      </c>
      <c r="C526" s="258">
        <v>0</v>
      </c>
    </row>
    <row r="527" ht="23.1" customHeight="1" spans="1:3">
      <c r="A527" s="256">
        <v>20706</v>
      </c>
      <c r="B527" s="218" t="s">
        <v>1480</v>
      </c>
      <c r="C527" s="257">
        <f>SUM(C528:C535)</f>
        <v>10</v>
      </c>
    </row>
    <row r="528" ht="23.1" customHeight="1" spans="1:3">
      <c r="A528" s="220">
        <v>2070601</v>
      </c>
      <c r="B528" s="220" t="s">
        <v>1137</v>
      </c>
      <c r="C528" s="258">
        <v>0</v>
      </c>
    </row>
    <row r="529" ht="23.1" customHeight="1" spans="1:3">
      <c r="A529" s="220">
        <v>2070602</v>
      </c>
      <c r="B529" s="220" t="s">
        <v>1138</v>
      </c>
      <c r="C529" s="258">
        <v>0</v>
      </c>
    </row>
    <row r="530" ht="23.1" customHeight="1" spans="1:3">
      <c r="A530" s="220">
        <v>2070603</v>
      </c>
      <c r="B530" s="220" t="s">
        <v>1139</v>
      </c>
      <c r="C530" s="258">
        <v>0</v>
      </c>
    </row>
    <row r="531" ht="23.1" customHeight="1" spans="1:3">
      <c r="A531" s="220">
        <v>2070604</v>
      </c>
      <c r="B531" s="220" t="s">
        <v>1481</v>
      </c>
      <c r="C531" s="258">
        <v>0</v>
      </c>
    </row>
    <row r="532" ht="23.1" customHeight="1" spans="1:3">
      <c r="A532" s="220">
        <v>2070605</v>
      </c>
      <c r="B532" s="220" t="s">
        <v>1482</v>
      </c>
      <c r="C532" s="258">
        <v>0</v>
      </c>
    </row>
    <row r="533" ht="23.1" customHeight="1" spans="1:3">
      <c r="A533" s="220">
        <v>2070606</v>
      </c>
      <c r="B533" s="220" t="s">
        <v>1483</v>
      </c>
      <c r="C533" s="258">
        <v>0</v>
      </c>
    </row>
    <row r="534" ht="23.1" customHeight="1" spans="1:3">
      <c r="A534" s="220">
        <v>2070607</v>
      </c>
      <c r="B534" s="220" t="s">
        <v>1484</v>
      </c>
      <c r="C534" s="258">
        <v>10</v>
      </c>
    </row>
    <row r="535" ht="23.1" customHeight="1" spans="1:3">
      <c r="A535" s="220">
        <v>2070699</v>
      </c>
      <c r="B535" s="220" t="s">
        <v>1485</v>
      </c>
      <c r="C535" s="258">
        <v>0</v>
      </c>
    </row>
    <row r="536" ht="23.1" customHeight="1" spans="1:3">
      <c r="A536" s="256">
        <v>20708</v>
      </c>
      <c r="B536" s="218" t="s">
        <v>1486</v>
      </c>
      <c r="C536" s="257">
        <f>SUM(C537:C543)</f>
        <v>158.4216</v>
      </c>
    </row>
    <row r="537" ht="23.1" customHeight="1" spans="1:3">
      <c r="A537" s="220">
        <v>2070801</v>
      </c>
      <c r="B537" s="220" t="s">
        <v>1137</v>
      </c>
      <c r="C537" s="258">
        <v>0</v>
      </c>
    </row>
    <row r="538" ht="23.1" customHeight="1" spans="1:3">
      <c r="A538" s="220">
        <v>2070802</v>
      </c>
      <c r="B538" s="220" t="s">
        <v>1138</v>
      </c>
      <c r="C538" s="258">
        <v>0</v>
      </c>
    </row>
    <row r="539" ht="23.1" customHeight="1" spans="1:3">
      <c r="A539" s="220">
        <v>2070803</v>
      </c>
      <c r="B539" s="220" t="s">
        <v>1139</v>
      </c>
      <c r="C539" s="258">
        <v>0</v>
      </c>
    </row>
    <row r="540" ht="23.1" customHeight="1" spans="1:3">
      <c r="A540" s="220">
        <v>2070806</v>
      </c>
      <c r="B540" s="220" t="s">
        <v>1487</v>
      </c>
      <c r="C540" s="258">
        <v>0</v>
      </c>
    </row>
    <row r="541" ht="23.1" customHeight="1" spans="1:3">
      <c r="A541" s="220">
        <v>2070807</v>
      </c>
      <c r="B541" s="220" t="s">
        <v>1488</v>
      </c>
      <c r="C541" s="258">
        <v>0</v>
      </c>
    </row>
    <row r="542" ht="23.1" customHeight="1" spans="1:3">
      <c r="A542" s="220">
        <v>2070808</v>
      </c>
      <c r="B542" s="220" t="s">
        <v>1489</v>
      </c>
      <c r="C542" s="258">
        <v>158.4216</v>
      </c>
    </row>
    <row r="543" ht="23.1" customHeight="1" spans="1:3">
      <c r="A543" s="220">
        <v>2070899</v>
      </c>
      <c r="B543" s="220" t="s">
        <v>1490</v>
      </c>
      <c r="C543" s="258">
        <v>0</v>
      </c>
    </row>
    <row r="544" ht="23.1" customHeight="1" spans="1:3">
      <c r="A544" s="256">
        <v>20799</v>
      </c>
      <c r="B544" s="218" t="s">
        <v>1491</v>
      </c>
      <c r="C544" s="257">
        <f>SUM(C545:C547)</f>
        <v>329.171192</v>
      </c>
    </row>
    <row r="545" ht="23.1" customHeight="1" spans="1:3">
      <c r="A545" s="220">
        <v>2079902</v>
      </c>
      <c r="B545" s="220" t="s">
        <v>1492</v>
      </c>
      <c r="C545" s="258">
        <v>0</v>
      </c>
    </row>
    <row r="546" ht="23.1" customHeight="1" spans="1:3">
      <c r="A546" s="220">
        <v>2079903</v>
      </c>
      <c r="B546" s="220" t="s">
        <v>1493</v>
      </c>
      <c r="C546" s="258">
        <v>0</v>
      </c>
    </row>
    <row r="547" ht="23.1" customHeight="1" spans="1:3">
      <c r="A547" s="220">
        <v>2079999</v>
      </c>
      <c r="B547" s="220" t="s">
        <v>1494</v>
      </c>
      <c r="C547" s="258">
        <v>329.171192</v>
      </c>
    </row>
    <row r="548" ht="23.1" customHeight="1" spans="1:3">
      <c r="A548" s="218">
        <v>208</v>
      </c>
      <c r="B548" s="218" t="s">
        <v>1495</v>
      </c>
      <c r="C548" s="253">
        <f>C549+C568+C576+C578+C587+C591+C601+C610+C617+C625+C634+C639+C642+C645+C648+C651+C654+C658+C662+C670+C673</f>
        <v>23756.616477</v>
      </c>
    </row>
    <row r="549" ht="23.1" customHeight="1" spans="1:3">
      <c r="A549" s="256">
        <v>20801</v>
      </c>
      <c r="B549" s="218" t="s">
        <v>1496</v>
      </c>
      <c r="C549" s="257">
        <f>SUM(C550:C567)</f>
        <v>1253.394259</v>
      </c>
    </row>
    <row r="550" ht="23.1" customHeight="1" spans="1:3">
      <c r="A550" s="220">
        <v>2080101</v>
      </c>
      <c r="B550" s="220" t="s">
        <v>1137</v>
      </c>
      <c r="C550" s="258">
        <v>312.817255</v>
      </c>
    </row>
    <row r="551" ht="23.1" customHeight="1" spans="1:3">
      <c r="A551" s="220">
        <v>2080102</v>
      </c>
      <c r="B551" s="220" t="s">
        <v>1138</v>
      </c>
      <c r="C551" s="258">
        <v>0</v>
      </c>
    </row>
    <row r="552" ht="23.1" customHeight="1" spans="1:3">
      <c r="A552" s="220">
        <v>2080103</v>
      </c>
      <c r="B552" s="220" t="s">
        <v>1139</v>
      </c>
      <c r="C552" s="258">
        <v>0</v>
      </c>
    </row>
    <row r="553" ht="23.1" customHeight="1" spans="1:3">
      <c r="A553" s="220">
        <v>2080104</v>
      </c>
      <c r="B553" s="220" t="s">
        <v>1497</v>
      </c>
      <c r="C553" s="258">
        <v>299.845604</v>
      </c>
    </row>
    <row r="554" ht="23.1" customHeight="1" spans="1:3">
      <c r="A554" s="220">
        <v>2080105</v>
      </c>
      <c r="B554" s="220" t="s">
        <v>1498</v>
      </c>
      <c r="C554" s="258">
        <v>77.6861</v>
      </c>
    </row>
    <row r="555" ht="23.1" customHeight="1" spans="1:3">
      <c r="A555" s="220">
        <v>2080106</v>
      </c>
      <c r="B555" s="220" t="s">
        <v>1499</v>
      </c>
      <c r="C555" s="258">
        <v>192.7613</v>
      </c>
    </row>
    <row r="556" ht="23.1" customHeight="1" spans="1:3">
      <c r="A556" s="220">
        <v>2080107</v>
      </c>
      <c r="B556" s="220" t="s">
        <v>1500</v>
      </c>
      <c r="C556" s="258">
        <v>0</v>
      </c>
    </row>
    <row r="557" ht="23.1" customHeight="1" spans="1:3">
      <c r="A557" s="220">
        <v>2080108</v>
      </c>
      <c r="B557" s="220" t="s">
        <v>1170</v>
      </c>
      <c r="C557" s="258">
        <v>0</v>
      </c>
    </row>
    <row r="558" ht="23.1" customHeight="1" spans="1:3">
      <c r="A558" s="220">
        <v>2080109</v>
      </c>
      <c r="B558" s="220" t="s">
        <v>1501</v>
      </c>
      <c r="C558" s="258">
        <v>288.0665</v>
      </c>
    </row>
    <row r="559" ht="23.1" customHeight="1" spans="1:3">
      <c r="A559" s="220">
        <v>2080110</v>
      </c>
      <c r="B559" s="220" t="s">
        <v>1502</v>
      </c>
      <c r="C559" s="258">
        <v>0</v>
      </c>
    </row>
    <row r="560" ht="23.1" customHeight="1" spans="1:3">
      <c r="A560" s="220">
        <v>2080111</v>
      </c>
      <c r="B560" s="220" t="s">
        <v>1503</v>
      </c>
      <c r="C560" s="258">
        <v>0</v>
      </c>
    </row>
    <row r="561" ht="23.1" customHeight="1" spans="1:3">
      <c r="A561" s="220">
        <v>2080112</v>
      </c>
      <c r="B561" s="220" t="s">
        <v>1504</v>
      </c>
      <c r="C561" s="258">
        <v>82.2175</v>
      </c>
    </row>
    <row r="562" ht="23.1" customHeight="1" spans="1:3">
      <c r="A562" s="220">
        <v>2080113</v>
      </c>
      <c r="B562" s="220" t="s">
        <v>1505</v>
      </c>
      <c r="C562" s="258">
        <v>0</v>
      </c>
    </row>
    <row r="563" ht="23.1" customHeight="1" spans="1:3">
      <c r="A563" s="220">
        <v>2080114</v>
      </c>
      <c r="B563" s="220" t="s">
        <v>1506</v>
      </c>
      <c r="C563" s="258">
        <v>0</v>
      </c>
    </row>
    <row r="564" ht="23.1" customHeight="1" spans="1:3">
      <c r="A564" s="220">
        <v>2080115</v>
      </c>
      <c r="B564" s="220" t="s">
        <v>1507</v>
      </c>
      <c r="C564" s="258">
        <v>0</v>
      </c>
    </row>
    <row r="565" ht="23.1" customHeight="1" spans="1:3">
      <c r="A565" s="220">
        <v>2080116</v>
      </c>
      <c r="B565" s="220" t="s">
        <v>1508</v>
      </c>
      <c r="C565" s="258">
        <v>0</v>
      </c>
    </row>
    <row r="566" ht="23.1" customHeight="1" spans="1:3">
      <c r="A566" s="220">
        <v>2080150</v>
      </c>
      <c r="B566" s="220" t="s">
        <v>1143</v>
      </c>
      <c r="C566" s="258">
        <v>0</v>
      </c>
    </row>
    <row r="567" ht="23.1" customHeight="1" spans="1:3">
      <c r="A567" s="220">
        <v>2080199</v>
      </c>
      <c r="B567" s="220" t="s">
        <v>1509</v>
      </c>
      <c r="C567" s="258">
        <v>0</v>
      </c>
    </row>
    <row r="568" ht="23.1" customHeight="1" spans="1:3">
      <c r="A568" s="256">
        <v>20802</v>
      </c>
      <c r="B568" s="218" t="s">
        <v>1510</v>
      </c>
      <c r="C568" s="257">
        <f>SUM(C569:C575)</f>
        <v>1070.508578</v>
      </c>
    </row>
    <row r="569" ht="23.1" customHeight="1" spans="1:3">
      <c r="A569" s="220">
        <v>2080201</v>
      </c>
      <c r="B569" s="220" t="s">
        <v>1137</v>
      </c>
      <c r="C569" s="258">
        <v>369.104653</v>
      </c>
    </row>
    <row r="570" ht="23.1" customHeight="1" spans="1:3">
      <c r="A570" s="220">
        <v>2080202</v>
      </c>
      <c r="B570" s="220" t="s">
        <v>1138</v>
      </c>
      <c r="C570" s="258">
        <v>0</v>
      </c>
    </row>
    <row r="571" ht="23.1" customHeight="1" spans="1:3">
      <c r="A571" s="220">
        <v>2080203</v>
      </c>
      <c r="B571" s="220" t="s">
        <v>1139</v>
      </c>
      <c r="C571" s="258">
        <v>0</v>
      </c>
    </row>
    <row r="572" ht="23.1" customHeight="1" spans="1:3">
      <c r="A572" s="220">
        <v>2080206</v>
      </c>
      <c r="B572" s="220" t="s">
        <v>1511</v>
      </c>
      <c r="C572" s="258">
        <v>60</v>
      </c>
    </row>
    <row r="573" ht="23.1" customHeight="1" spans="1:3">
      <c r="A573" s="220">
        <v>2080207</v>
      </c>
      <c r="B573" s="220" t="s">
        <v>1512</v>
      </c>
      <c r="C573" s="258">
        <v>9.98</v>
      </c>
    </row>
    <row r="574" ht="23.1" customHeight="1" spans="1:3">
      <c r="A574" s="220">
        <v>2080208</v>
      </c>
      <c r="B574" s="220" t="s">
        <v>1513</v>
      </c>
      <c r="C574" s="258">
        <v>204.662978</v>
      </c>
    </row>
    <row r="575" ht="23.1" customHeight="1" spans="1:3">
      <c r="A575" s="220">
        <v>2080299</v>
      </c>
      <c r="B575" s="220" t="s">
        <v>1514</v>
      </c>
      <c r="C575" s="258">
        <v>426.760947</v>
      </c>
    </row>
    <row r="576" ht="23.1" customHeight="1" spans="1:3">
      <c r="A576" s="256">
        <v>20804</v>
      </c>
      <c r="B576" s="218" t="s">
        <v>1515</v>
      </c>
      <c r="C576" s="257">
        <f>C577</f>
        <v>0</v>
      </c>
    </row>
    <row r="577" ht="23.1" customHeight="1" spans="1:3">
      <c r="A577" s="220">
        <v>2080402</v>
      </c>
      <c r="B577" s="220" t="s">
        <v>1516</v>
      </c>
      <c r="C577" s="258">
        <v>0</v>
      </c>
    </row>
    <row r="578" ht="23.1" customHeight="1" spans="1:3">
      <c r="A578" s="256">
        <v>20805</v>
      </c>
      <c r="B578" s="218" t="s">
        <v>1517</v>
      </c>
      <c r="C578" s="257">
        <f>SUM(C579:C586)</f>
        <v>16585.252608</v>
      </c>
    </row>
    <row r="579" ht="23.1" customHeight="1" spans="1:3">
      <c r="A579" s="220">
        <v>2080501</v>
      </c>
      <c r="B579" s="220" t="s">
        <v>1518</v>
      </c>
      <c r="C579" s="258">
        <v>0</v>
      </c>
    </row>
    <row r="580" ht="23.1" customHeight="1" spans="1:3">
      <c r="A580" s="220">
        <v>2080502</v>
      </c>
      <c r="B580" s="220" t="s">
        <v>1519</v>
      </c>
      <c r="C580" s="258">
        <v>0</v>
      </c>
    </row>
    <row r="581" ht="23.1" customHeight="1" spans="1:3">
      <c r="A581" s="220">
        <v>2080503</v>
      </c>
      <c r="B581" s="220" t="s">
        <v>1520</v>
      </c>
      <c r="C581" s="258">
        <v>0</v>
      </c>
    </row>
    <row r="582" ht="23.1" customHeight="1" spans="1:3">
      <c r="A582" s="220">
        <v>2080505</v>
      </c>
      <c r="B582" s="220" t="s">
        <v>1521</v>
      </c>
      <c r="C582" s="258">
        <v>6119.61773299996</v>
      </c>
    </row>
    <row r="583" ht="23.1" customHeight="1" spans="1:3">
      <c r="A583" s="220">
        <v>2080506</v>
      </c>
      <c r="B583" s="220" t="s">
        <v>1522</v>
      </c>
      <c r="C583" s="258">
        <v>1765.634875</v>
      </c>
    </row>
    <row r="584" ht="23.1" customHeight="1" spans="1:3">
      <c r="A584" s="220">
        <v>2080507</v>
      </c>
      <c r="B584" s="220" t="s">
        <v>1523</v>
      </c>
      <c r="C584" s="258">
        <v>6500</v>
      </c>
    </row>
    <row r="585" ht="23.1" customHeight="1" spans="1:3">
      <c r="A585" s="220">
        <v>2080508</v>
      </c>
      <c r="B585" s="220" t="s">
        <v>1524</v>
      </c>
      <c r="C585" s="258">
        <v>0</v>
      </c>
    </row>
    <row r="586" ht="23.1" customHeight="1" spans="1:3">
      <c r="A586" s="220">
        <v>2080599</v>
      </c>
      <c r="B586" s="220" t="s">
        <v>1525</v>
      </c>
      <c r="C586" s="258">
        <v>2200</v>
      </c>
    </row>
    <row r="587" ht="23.1" customHeight="1" spans="1:3">
      <c r="A587" s="256">
        <v>20806</v>
      </c>
      <c r="B587" s="218" t="s">
        <v>1526</v>
      </c>
      <c r="C587" s="257">
        <f>SUM(C588:C590)</f>
        <v>0</v>
      </c>
    </row>
    <row r="588" ht="23.1" customHeight="1" spans="1:3">
      <c r="A588" s="220">
        <v>2080601</v>
      </c>
      <c r="B588" s="220" t="s">
        <v>1527</v>
      </c>
      <c r="C588" s="258">
        <v>0</v>
      </c>
    </row>
    <row r="589" ht="23.1" customHeight="1" spans="1:3">
      <c r="A589" s="220">
        <v>2080602</v>
      </c>
      <c r="B589" s="220" t="s">
        <v>1528</v>
      </c>
      <c r="C589" s="258">
        <v>0</v>
      </c>
    </row>
    <row r="590" ht="23.1" customHeight="1" spans="1:3">
      <c r="A590" s="220">
        <v>2080699</v>
      </c>
      <c r="B590" s="220" t="s">
        <v>1529</v>
      </c>
      <c r="C590" s="258">
        <v>0</v>
      </c>
    </row>
    <row r="591" ht="23.1" customHeight="1" spans="1:3">
      <c r="A591" s="256">
        <v>20807</v>
      </c>
      <c r="B591" s="218" t="s">
        <v>1530</v>
      </c>
      <c r="C591" s="257">
        <f>SUM(C592:C600)</f>
        <v>39.185</v>
      </c>
    </row>
    <row r="592" ht="23.1" customHeight="1" spans="1:3">
      <c r="A592" s="220">
        <v>2080701</v>
      </c>
      <c r="B592" s="220" t="s">
        <v>1531</v>
      </c>
      <c r="C592" s="258">
        <v>0</v>
      </c>
    </row>
    <row r="593" ht="23.1" customHeight="1" spans="1:3">
      <c r="A593" s="220">
        <v>2080702</v>
      </c>
      <c r="B593" s="220" t="s">
        <v>1532</v>
      </c>
      <c r="C593" s="258">
        <v>0</v>
      </c>
    </row>
    <row r="594" ht="23.1" customHeight="1" spans="1:3">
      <c r="A594" s="220">
        <v>2080704</v>
      </c>
      <c r="B594" s="220" t="s">
        <v>1533</v>
      </c>
      <c r="C594" s="258">
        <v>0</v>
      </c>
    </row>
    <row r="595" ht="23.1" customHeight="1" spans="1:3">
      <c r="A595" s="220">
        <v>2080705</v>
      </c>
      <c r="B595" s="220" t="s">
        <v>1534</v>
      </c>
      <c r="C595" s="258">
        <v>39.185</v>
      </c>
    </row>
    <row r="596" ht="23.1" customHeight="1" spans="1:3">
      <c r="A596" s="220">
        <v>2080709</v>
      </c>
      <c r="B596" s="220" t="s">
        <v>1535</v>
      </c>
      <c r="C596" s="258">
        <v>0</v>
      </c>
    </row>
    <row r="597" ht="23.1" customHeight="1" spans="1:3">
      <c r="A597" s="220">
        <v>2080711</v>
      </c>
      <c r="B597" s="220" t="s">
        <v>1536</v>
      </c>
      <c r="C597" s="258">
        <v>0</v>
      </c>
    </row>
    <row r="598" ht="23.1" customHeight="1" spans="1:3">
      <c r="A598" s="220">
        <v>2080712</v>
      </c>
      <c r="B598" s="220" t="s">
        <v>1537</v>
      </c>
      <c r="C598" s="258">
        <v>0</v>
      </c>
    </row>
    <row r="599" ht="23.1" customHeight="1" spans="1:3">
      <c r="A599" s="220">
        <v>2080713</v>
      </c>
      <c r="B599" s="220" t="s">
        <v>1538</v>
      </c>
      <c r="C599" s="258">
        <v>0</v>
      </c>
    </row>
    <row r="600" ht="23.1" customHeight="1" spans="1:3">
      <c r="A600" s="220">
        <v>2080799</v>
      </c>
      <c r="B600" s="220" t="s">
        <v>1539</v>
      </c>
      <c r="C600" s="258">
        <v>0</v>
      </c>
    </row>
    <row r="601" ht="23.1" customHeight="1" spans="1:3">
      <c r="A601" s="256">
        <v>20808</v>
      </c>
      <c r="B601" s="218" t="s">
        <v>1540</v>
      </c>
      <c r="C601" s="257">
        <f>SUM(C602:C609)</f>
        <v>1817.190111</v>
      </c>
    </row>
    <row r="602" ht="23.1" customHeight="1" spans="1:3">
      <c r="A602" s="220">
        <v>2080801</v>
      </c>
      <c r="B602" s="220" t="s">
        <v>1541</v>
      </c>
      <c r="C602" s="258">
        <v>1137.4726</v>
      </c>
    </row>
    <row r="603" ht="23.1" customHeight="1" spans="1:3">
      <c r="A603" s="220">
        <v>2080802</v>
      </c>
      <c r="B603" s="220" t="s">
        <v>1542</v>
      </c>
      <c r="C603" s="258">
        <v>0</v>
      </c>
    </row>
    <row r="604" ht="23.1" customHeight="1" spans="1:3">
      <c r="A604" s="220">
        <v>2080803</v>
      </c>
      <c r="B604" s="220" t="s">
        <v>1543</v>
      </c>
      <c r="C604" s="258">
        <v>192.6774</v>
      </c>
    </row>
    <row r="605" ht="23.1" customHeight="1" spans="1:3">
      <c r="A605" s="220">
        <v>2080804</v>
      </c>
      <c r="B605" s="220" t="s">
        <v>1544</v>
      </c>
      <c r="C605" s="258">
        <v>0</v>
      </c>
    </row>
    <row r="606" ht="23.1" customHeight="1" spans="1:3">
      <c r="A606" s="220">
        <v>2080805</v>
      </c>
      <c r="B606" s="220" t="s">
        <v>1545</v>
      </c>
      <c r="C606" s="258">
        <v>237.0484</v>
      </c>
    </row>
    <row r="607" ht="23.1" customHeight="1" spans="1:3">
      <c r="A607" s="220">
        <v>2080806</v>
      </c>
      <c r="B607" s="220" t="s">
        <v>1546</v>
      </c>
      <c r="C607" s="258">
        <v>0</v>
      </c>
    </row>
    <row r="608" ht="23.1" customHeight="1" spans="1:3">
      <c r="A608" s="220">
        <v>2080807</v>
      </c>
      <c r="B608" s="220" t="s">
        <v>1547</v>
      </c>
      <c r="C608" s="258">
        <v>200</v>
      </c>
    </row>
    <row r="609" ht="23.1" customHeight="1" spans="1:3">
      <c r="A609" s="220">
        <v>2080899</v>
      </c>
      <c r="B609" s="220" t="s">
        <v>1548</v>
      </c>
      <c r="C609" s="258">
        <v>49.991711</v>
      </c>
    </row>
    <row r="610" ht="23.1" customHeight="1" spans="1:3">
      <c r="A610" s="256">
        <v>20809</v>
      </c>
      <c r="B610" s="218" t="s">
        <v>1549</v>
      </c>
      <c r="C610" s="257">
        <f>SUM(C611:C616)</f>
        <v>0</v>
      </c>
    </row>
    <row r="611" ht="23.1" customHeight="1" spans="1:3">
      <c r="A611" s="220">
        <v>2080901</v>
      </c>
      <c r="B611" s="220" t="s">
        <v>1550</v>
      </c>
      <c r="C611" s="258">
        <v>0</v>
      </c>
    </row>
    <row r="612" ht="23.1" customHeight="1" spans="1:3">
      <c r="A612" s="220">
        <v>2080902</v>
      </c>
      <c r="B612" s="220" t="s">
        <v>1551</v>
      </c>
      <c r="C612" s="258">
        <v>0</v>
      </c>
    </row>
    <row r="613" ht="23.1" customHeight="1" spans="1:3">
      <c r="A613" s="220">
        <v>2080903</v>
      </c>
      <c r="B613" s="220" t="s">
        <v>1552</v>
      </c>
      <c r="C613" s="258">
        <v>0</v>
      </c>
    </row>
    <row r="614" ht="23.1" customHeight="1" spans="1:3">
      <c r="A614" s="220">
        <v>2080904</v>
      </c>
      <c r="B614" s="220" t="s">
        <v>1553</v>
      </c>
      <c r="C614" s="258">
        <v>0</v>
      </c>
    </row>
    <row r="615" ht="23.1" customHeight="1" spans="1:3">
      <c r="A615" s="220">
        <v>2080905</v>
      </c>
      <c r="B615" s="220" t="s">
        <v>1554</v>
      </c>
      <c r="C615" s="258">
        <v>0</v>
      </c>
    </row>
    <row r="616" ht="23.1" customHeight="1" spans="1:3">
      <c r="A616" s="220">
        <v>2080999</v>
      </c>
      <c r="B616" s="220" t="s">
        <v>1555</v>
      </c>
      <c r="C616" s="258">
        <v>0</v>
      </c>
    </row>
    <row r="617" ht="23.1" customHeight="1" spans="1:3">
      <c r="A617" s="256">
        <v>20810</v>
      </c>
      <c r="B617" s="218" t="s">
        <v>1556</v>
      </c>
      <c r="C617" s="257">
        <f>SUM(C618:C624)</f>
        <v>190.564216</v>
      </c>
    </row>
    <row r="618" ht="23.1" customHeight="1" spans="1:3">
      <c r="A618" s="220">
        <v>2081001</v>
      </c>
      <c r="B618" s="220" t="s">
        <v>1557</v>
      </c>
      <c r="C618" s="258">
        <v>0</v>
      </c>
    </row>
    <row r="619" ht="23.1" customHeight="1" spans="1:3">
      <c r="A619" s="220">
        <v>2081002</v>
      </c>
      <c r="B619" s="220" t="s">
        <v>1558</v>
      </c>
      <c r="C619" s="258">
        <v>0</v>
      </c>
    </row>
    <row r="620" ht="23.1" customHeight="1" spans="1:3">
      <c r="A620" s="220">
        <v>2081003</v>
      </c>
      <c r="B620" s="220" t="s">
        <v>1559</v>
      </c>
      <c r="C620" s="258">
        <v>0</v>
      </c>
    </row>
    <row r="621" ht="23.1" customHeight="1" spans="1:3">
      <c r="A621" s="220">
        <v>2081004</v>
      </c>
      <c r="B621" s="220" t="s">
        <v>1560</v>
      </c>
      <c r="C621" s="258">
        <v>0</v>
      </c>
    </row>
    <row r="622" ht="23.1" customHeight="1" spans="1:3">
      <c r="A622" s="220">
        <v>2081005</v>
      </c>
      <c r="B622" s="220" t="s">
        <v>1561</v>
      </c>
      <c r="C622" s="258">
        <v>0</v>
      </c>
    </row>
    <row r="623" ht="23.1" customHeight="1" spans="1:3">
      <c r="A623" s="220">
        <v>2081006</v>
      </c>
      <c r="B623" s="220" t="s">
        <v>1562</v>
      </c>
      <c r="C623" s="258">
        <v>190.564216</v>
      </c>
    </row>
    <row r="624" ht="23.1" customHeight="1" spans="1:3">
      <c r="A624" s="220">
        <v>2081099</v>
      </c>
      <c r="B624" s="220" t="s">
        <v>1563</v>
      </c>
      <c r="C624" s="258">
        <v>0</v>
      </c>
    </row>
    <row r="625" ht="23.1" customHeight="1" spans="1:3">
      <c r="A625" s="256">
        <v>20811</v>
      </c>
      <c r="B625" s="218" t="s">
        <v>1564</v>
      </c>
      <c r="C625" s="257">
        <f>SUM(C626:C633)</f>
        <v>205.259301</v>
      </c>
    </row>
    <row r="626" ht="23.1" customHeight="1" spans="1:3">
      <c r="A626" s="220">
        <v>2081101</v>
      </c>
      <c r="B626" s="220" t="s">
        <v>1137</v>
      </c>
      <c r="C626" s="258">
        <v>166.970476</v>
      </c>
    </row>
    <row r="627" ht="23.1" customHeight="1" spans="1:3">
      <c r="A627" s="220">
        <v>2081102</v>
      </c>
      <c r="B627" s="220" t="s">
        <v>1138</v>
      </c>
      <c r="C627" s="258">
        <v>0</v>
      </c>
    </row>
    <row r="628" ht="23.1" customHeight="1" spans="1:3">
      <c r="A628" s="220">
        <v>2081103</v>
      </c>
      <c r="B628" s="220" t="s">
        <v>1139</v>
      </c>
      <c r="C628" s="258">
        <v>0</v>
      </c>
    </row>
    <row r="629" ht="23.1" customHeight="1" spans="1:3">
      <c r="A629" s="220">
        <v>2081104</v>
      </c>
      <c r="B629" s="220" t="s">
        <v>1565</v>
      </c>
      <c r="C629" s="258">
        <v>0</v>
      </c>
    </row>
    <row r="630" ht="23.1" customHeight="1" spans="1:3">
      <c r="A630" s="220">
        <v>2081105</v>
      </c>
      <c r="B630" s="220" t="s">
        <v>1566</v>
      </c>
      <c r="C630" s="258">
        <v>13.288825</v>
      </c>
    </row>
    <row r="631" ht="23.1" customHeight="1" spans="1:3">
      <c r="A631" s="220">
        <v>2081106</v>
      </c>
      <c r="B631" s="220" t="s">
        <v>1567</v>
      </c>
      <c r="C631" s="258">
        <v>0</v>
      </c>
    </row>
    <row r="632" ht="23.1" customHeight="1" spans="1:3">
      <c r="A632" s="220">
        <v>2081107</v>
      </c>
      <c r="B632" s="220" t="s">
        <v>1568</v>
      </c>
      <c r="C632" s="258">
        <v>0</v>
      </c>
    </row>
    <row r="633" ht="23.1" customHeight="1" spans="1:3">
      <c r="A633" s="220">
        <v>2081199</v>
      </c>
      <c r="B633" s="220" t="s">
        <v>1569</v>
      </c>
      <c r="C633" s="258">
        <v>25</v>
      </c>
    </row>
    <row r="634" ht="23.1" customHeight="1" spans="1:3">
      <c r="A634" s="256">
        <v>20816</v>
      </c>
      <c r="B634" s="218" t="s">
        <v>1570</v>
      </c>
      <c r="C634" s="257">
        <f>SUM(C635:C638)</f>
        <v>10</v>
      </c>
    </row>
    <row r="635" ht="23.1" customHeight="1" spans="1:3">
      <c r="A635" s="220">
        <v>2081601</v>
      </c>
      <c r="B635" s="220" t="s">
        <v>1137</v>
      </c>
      <c r="C635" s="258">
        <v>10</v>
      </c>
    </row>
    <row r="636" ht="23.1" customHeight="1" spans="1:3">
      <c r="A636" s="220">
        <v>2081602</v>
      </c>
      <c r="B636" s="220" t="s">
        <v>1138</v>
      </c>
      <c r="C636" s="258">
        <v>0</v>
      </c>
    </row>
    <row r="637" ht="23.1" customHeight="1" spans="1:3">
      <c r="A637" s="220">
        <v>2081603</v>
      </c>
      <c r="B637" s="220" t="s">
        <v>1139</v>
      </c>
      <c r="C637" s="258">
        <v>0</v>
      </c>
    </row>
    <row r="638" ht="23.1" customHeight="1" spans="1:3">
      <c r="A638" s="220">
        <v>2081699</v>
      </c>
      <c r="B638" s="220" t="s">
        <v>1571</v>
      </c>
      <c r="C638" s="258">
        <v>0</v>
      </c>
    </row>
    <row r="639" ht="23.1" customHeight="1" spans="1:3">
      <c r="A639" s="256">
        <v>20819</v>
      </c>
      <c r="B639" s="218" t="s">
        <v>1572</v>
      </c>
      <c r="C639" s="257">
        <f>SUM(C640:C641)</f>
        <v>0</v>
      </c>
    </row>
    <row r="640" ht="23.1" customHeight="1" spans="1:3">
      <c r="A640" s="220">
        <v>2081901</v>
      </c>
      <c r="B640" s="220" t="s">
        <v>1573</v>
      </c>
      <c r="C640" s="258">
        <v>0</v>
      </c>
    </row>
    <row r="641" ht="23.1" customHeight="1" spans="1:3">
      <c r="A641" s="220">
        <v>2081902</v>
      </c>
      <c r="B641" s="220" t="s">
        <v>1574</v>
      </c>
      <c r="C641" s="258">
        <v>0</v>
      </c>
    </row>
    <row r="642" ht="23.1" customHeight="1" spans="1:3">
      <c r="A642" s="256">
        <v>20820</v>
      </c>
      <c r="B642" s="218" t="s">
        <v>1575</v>
      </c>
      <c r="C642" s="257">
        <f>SUM(C643:C644)</f>
        <v>0</v>
      </c>
    </row>
    <row r="643" ht="23.1" customHeight="1" spans="1:3">
      <c r="A643" s="220">
        <v>2082001</v>
      </c>
      <c r="B643" s="220" t="s">
        <v>1576</v>
      </c>
      <c r="C643" s="258">
        <v>0</v>
      </c>
    </row>
    <row r="644" ht="23.1" customHeight="1" spans="1:3">
      <c r="A644" s="220">
        <v>2082002</v>
      </c>
      <c r="B644" s="220" t="s">
        <v>1577</v>
      </c>
      <c r="C644" s="258">
        <v>0</v>
      </c>
    </row>
    <row r="645" ht="23.1" customHeight="1" spans="1:3">
      <c r="A645" s="256">
        <v>20821</v>
      </c>
      <c r="B645" s="218" t="s">
        <v>1578</v>
      </c>
      <c r="C645" s="257">
        <f>SUM(C646:C647)</f>
        <v>0</v>
      </c>
    </row>
    <row r="646" ht="23.1" customHeight="1" spans="1:3">
      <c r="A646" s="220">
        <v>2082101</v>
      </c>
      <c r="B646" s="220" t="s">
        <v>1579</v>
      </c>
      <c r="C646" s="258">
        <v>0</v>
      </c>
    </row>
    <row r="647" ht="23.1" customHeight="1" spans="1:3">
      <c r="A647" s="220">
        <v>2082102</v>
      </c>
      <c r="B647" s="220" t="s">
        <v>1580</v>
      </c>
      <c r="C647" s="258">
        <v>0</v>
      </c>
    </row>
    <row r="648" ht="23.1" customHeight="1" spans="1:3">
      <c r="A648" s="256">
        <v>20824</v>
      </c>
      <c r="B648" s="218" t="s">
        <v>1581</v>
      </c>
      <c r="C648" s="257">
        <f>SUM(C649:C650)</f>
        <v>0</v>
      </c>
    </row>
    <row r="649" ht="23.1" customHeight="1" spans="1:3">
      <c r="A649" s="220">
        <v>2082401</v>
      </c>
      <c r="B649" s="220" t="s">
        <v>1582</v>
      </c>
      <c r="C649" s="258">
        <v>0</v>
      </c>
    </row>
    <row r="650" ht="23.1" customHeight="1" spans="1:3">
      <c r="A650" s="220">
        <v>2082402</v>
      </c>
      <c r="B650" s="220" t="s">
        <v>1583</v>
      </c>
      <c r="C650" s="258">
        <v>0</v>
      </c>
    </row>
    <row r="651" ht="23.1" customHeight="1" spans="1:3">
      <c r="A651" s="256">
        <v>20825</v>
      </c>
      <c r="B651" s="218" t="s">
        <v>1584</v>
      </c>
      <c r="C651" s="257">
        <f>SUM(C652:C653)</f>
        <v>0</v>
      </c>
    </row>
    <row r="652" ht="23.1" customHeight="1" spans="1:3">
      <c r="A652" s="220">
        <v>2082501</v>
      </c>
      <c r="B652" s="220" t="s">
        <v>1585</v>
      </c>
      <c r="C652" s="258">
        <v>0</v>
      </c>
    </row>
    <row r="653" ht="23.1" customHeight="1" spans="1:3">
      <c r="A653" s="220">
        <v>2082502</v>
      </c>
      <c r="B653" s="220" t="s">
        <v>1586</v>
      </c>
      <c r="C653" s="258">
        <v>0</v>
      </c>
    </row>
    <row r="654" ht="23.1" customHeight="1" spans="1:3">
      <c r="A654" s="256">
        <v>20826</v>
      </c>
      <c r="B654" s="218" t="s">
        <v>1587</v>
      </c>
      <c r="C654" s="257">
        <f>SUM(C655:C657)</f>
        <v>0</v>
      </c>
    </row>
    <row r="655" ht="23.1" customHeight="1" spans="1:3">
      <c r="A655" s="220">
        <v>2082601</v>
      </c>
      <c r="B655" s="220" t="s">
        <v>1588</v>
      </c>
      <c r="C655" s="258">
        <v>0</v>
      </c>
    </row>
    <row r="656" ht="23.1" customHeight="1" spans="1:3">
      <c r="A656" s="220">
        <v>2082602</v>
      </c>
      <c r="B656" s="220" t="s">
        <v>1589</v>
      </c>
      <c r="C656" s="258">
        <v>0</v>
      </c>
    </row>
    <row r="657" ht="23.1" customHeight="1" spans="1:3">
      <c r="A657" s="220">
        <v>2082699</v>
      </c>
      <c r="B657" s="220" t="s">
        <v>1590</v>
      </c>
      <c r="C657" s="258">
        <v>0</v>
      </c>
    </row>
    <row r="658" ht="23.1" customHeight="1" spans="1:3">
      <c r="A658" s="256">
        <v>20827</v>
      </c>
      <c r="B658" s="218" t="s">
        <v>1591</v>
      </c>
      <c r="C658" s="257">
        <f>SUM(C659:C661)</f>
        <v>130.111795</v>
      </c>
    </row>
    <row r="659" ht="23.1" customHeight="1" spans="1:3">
      <c r="A659" s="220">
        <v>2082701</v>
      </c>
      <c r="B659" s="220" t="s">
        <v>1592</v>
      </c>
      <c r="C659" s="258">
        <v>0</v>
      </c>
    </row>
    <row r="660" ht="23.1" customHeight="1" spans="1:3">
      <c r="A660" s="220">
        <v>2082702</v>
      </c>
      <c r="B660" s="220" t="s">
        <v>1593</v>
      </c>
      <c r="C660" s="258">
        <v>130.111795</v>
      </c>
    </row>
    <row r="661" ht="23.1" customHeight="1" spans="1:3">
      <c r="A661" s="220">
        <v>2082799</v>
      </c>
      <c r="B661" s="220" t="s">
        <v>1594</v>
      </c>
      <c r="C661" s="258">
        <v>0</v>
      </c>
    </row>
    <row r="662" ht="23.1" customHeight="1" spans="1:3">
      <c r="A662" s="256">
        <v>20828</v>
      </c>
      <c r="B662" s="218" t="s">
        <v>1595</v>
      </c>
      <c r="C662" s="257">
        <f>SUM(C663:C669)</f>
        <v>391.178469</v>
      </c>
    </row>
    <row r="663" ht="23.1" customHeight="1" spans="1:3">
      <c r="A663" s="220">
        <v>2082801</v>
      </c>
      <c r="B663" s="220" t="s">
        <v>1137</v>
      </c>
      <c r="C663" s="258">
        <v>184.175496</v>
      </c>
    </row>
    <row r="664" ht="23.1" customHeight="1" spans="1:3">
      <c r="A664" s="220">
        <v>2082802</v>
      </c>
      <c r="B664" s="220" t="s">
        <v>1138</v>
      </c>
      <c r="C664" s="258">
        <v>0</v>
      </c>
    </row>
    <row r="665" ht="23.1" customHeight="1" spans="1:3">
      <c r="A665" s="220">
        <v>2082803</v>
      </c>
      <c r="B665" s="220" t="s">
        <v>1139</v>
      </c>
      <c r="C665" s="258">
        <v>0</v>
      </c>
    </row>
    <row r="666" ht="23.1" customHeight="1" spans="1:3">
      <c r="A666" s="220">
        <v>2082804</v>
      </c>
      <c r="B666" s="220" t="s">
        <v>1596</v>
      </c>
      <c r="C666" s="258">
        <v>13.143864</v>
      </c>
    </row>
    <row r="667" ht="23.1" customHeight="1" spans="1:3">
      <c r="A667" s="220">
        <v>2082805</v>
      </c>
      <c r="B667" s="220" t="s">
        <v>1597</v>
      </c>
      <c r="C667" s="258">
        <v>0</v>
      </c>
    </row>
    <row r="668" ht="23.1" customHeight="1" spans="1:3">
      <c r="A668" s="220">
        <v>2082850</v>
      </c>
      <c r="B668" s="220" t="s">
        <v>1143</v>
      </c>
      <c r="C668" s="258">
        <v>193.859109</v>
      </c>
    </row>
    <row r="669" ht="23.1" customHeight="1" spans="1:3">
      <c r="A669" s="220">
        <v>2082899</v>
      </c>
      <c r="B669" s="220" t="s">
        <v>1598</v>
      </c>
      <c r="C669" s="258">
        <v>0</v>
      </c>
    </row>
    <row r="670" ht="23.1" customHeight="1" spans="1:3">
      <c r="A670" s="256">
        <v>20830</v>
      </c>
      <c r="B670" s="218" t="s">
        <v>1599</v>
      </c>
      <c r="C670" s="257">
        <f>SUM(C671:C672)</f>
        <v>893.97214</v>
      </c>
    </row>
    <row r="671" ht="23.1" customHeight="1" spans="1:3">
      <c r="A671" s="220">
        <v>2083001</v>
      </c>
      <c r="B671" s="220" t="s">
        <v>1600</v>
      </c>
      <c r="C671" s="258">
        <v>893.97214</v>
      </c>
    </row>
    <row r="672" ht="23.1" customHeight="1" spans="1:3">
      <c r="A672" s="220">
        <v>2083099</v>
      </c>
      <c r="B672" s="220" t="s">
        <v>1601</v>
      </c>
      <c r="C672" s="258">
        <v>0</v>
      </c>
    </row>
    <row r="673" ht="23.1" customHeight="1" spans="1:3">
      <c r="A673" s="256">
        <v>20899</v>
      </c>
      <c r="B673" s="218" t="s">
        <v>1602</v>
      </c>
      <c r="C673" s="257">
        <f>C674</f>
        <v>1170</v>
      </c>
    </row>
    <row r="674" ht="23.1" customHeight="1" spans="1:3">
      <c r="A674" s="220">
        <v>2089999</v>
      </c>
      <c r="B674" s="220" t="s">
        <v>1603</v>
      </c>
      <c r="C674" s="258">
        <v>1170</v>
      </c>
    </row>
    <row r="675" ht="23.1" customHeight="1" spans="1:3">
      <c r="A675" s="218">
        <v>210</v>
      </c>
      <c r="B675" s="218" t="s">
        <v>1604</v>
      </c>
      <c r="C675" s="253">
        <f>C676+C681+C695+C699+C711+C714+C718+C723+C727+C731+C734+C743+C745</f>
        <v>13594.946431</v>
      </c>
    </row>
    <row r="676" ht="23.1" customHeight="1" spans="1:3">
      <c r="A676" s="256">
        <v>21001</v>
      </c>
      <c r="B676" s="218" t="s">
        <v>1605</v>
      </c>
      <c r="C676" s="257">
        <f>SUM(C677:C680)</f>
        <v>522.609698</v>
      </c>
    </row>
    <row r="677" ht="23.1" customHeight="1" spans="1:3">
      <c r="A677" s="220">
        <v>2100101</v>
      </c>
      <c r="B677" s="220" t="s">
        <v>1137</v>
      </c>
      <c r="C677" s="258">
        <v>522.609698</v>
      </c>
    </row>
    <row r="678" ht="23.1" customHeight="1" spans="1:3">
      <c r="A678" s="220">
        <v>2100102</v>
      </c>
      <c r="B678" s="220" t="s">
        <v>1138</v>
      </c>
      <c r="C678" s="258">
        <v>0</v>
      </c>
    </row>
    <row r="679" ht="23.1" customHeight="1" spans="1:3">
      <c r="A679" s="220">
        <v>2100103</v>
      </c>
      <c r="B679" s="220" t="s">
        <v>1139</v>
      </c>
      <c r="C679" s="258">
        <v>0</v>
      </c>
    </row>
    <row r="680" ht="23.1" customHeight="1" spans="1:3">
      <c r="A680" s="220">
        <v>2100199</v>
      </c>
      <c r="B680" s="220" t="s">
        <v>1606</v>
      </c>
      <c r="C680" s="258">
        <v>0</v>
      </c>
    </row>
    <row r="681" ht="23.1" customHeight="1" spans="1:3">
      <c r="A681" s="256">
        <v>21002</v>
      </c>
      <c r="B681" s="218" t="s">
        <v>1607</v>
      </c>
      <c r="C681" s="257">
        <f>SUM(C682:C694)</f>
        <v>2757.9374</v>
      </c>
    </row>
    <row r="682" ht="23.1" customHeight="1" spans="1:3">
      <c r="A682" s="220">
        <v>2100201</v>
      </c>
      <c r="B682" s="220" t="s">
        <v>1608</v>
      </c>
      <c r="C682" s="258">
        <v>1859.4064</v>
      </c>
    </row>
    <row r="683" ht="23.1" customHeight="1" spans="1:3">
      <c r="A683" s="220">
        <v>2100202</v>
      </c>
      <c r="B683" s="220" t="s">
        <v>1609</v>
      </c>
      <c r="C683" s="258">
        <v>898.531</v>
      </c>
    </row>
    <row r="684" ht="23.1" customHeight="1" spans="1:3">
      <c r="A684" s="220">
        <v>2100203</v>
      </c>
      <c r="B684" s="220" t="s">
        <v>1610</v>
      </c>
      <c r="C684" s="258">
        <v>0</v>
      </c>
    </row>
    <row r="685" ht="23.1" customHeight="1" spans="1:3">
      <c r="A685" s="220">
        <v>2100204</v>
      </c>
      <c r="B685" s="220" t="s">
        <v>1611</v>
      </c>
      <c r="C685" s="258">
        <v>0</v>
      </c>
    </row>
    <row r="686" ht="23.1" customHeight="1" spans="1:3">
      <c r="A686" s="220">
        <v>2100205</v>
      </c>
      <c r="B686" s="220" t="s">
        <v>1612</v>
      </c>
      <c r="C686" s="258">
        <v>0</v>
      </c>
    </row>
    <row r="687" ht="23.1" customHeight="1" spans="1:3">
      <c r="A687" s="220">
        <v>2100206</v>
      </c>
      <c r="B687" s="220" t="s">
        <v>1613</v>
      </c>
      <c r="C687" s="258">
        <v>0</v>
      </c>
    </row>
    <row r="688" ht="23.1" customHeight="1" spans="1:3">
      <c r="A688" s="220">
        <v>2100207</v>
      </c>
      <c r="B688" s="220" t="s">
        <v>1614</v>
      </c>
      <c r="C688" s="258">
        <v>0</v>
      </c>
    </row>
    <row r="689" ht="23.1" customHeight="1" spans="1:3">
      <c r="A689" s="220">
        <v>2100208</v>
      </c>
      <c r="B689" s="220" t="s">
        <v>1615</v>
      </c>
      <c r="C689" s="258">
        <v>0</v>
      </c>
    </row>
    <row r="690" ht="23.1" customHeight="1" spans="1:3">
      <c r="A690" s="220">
        <v>2100209</v>
      </c>
      <c r="B690" s="220" t="s">
        <v>1616</v>
      </c>
      <c r="C690" s="258">
        <v>0</v>
      </c>
    </row>
    <row r="691" ht="23.1" customHeight="1" spans="1:3">
      <c r="A691" s="220">
        <v>2100210</v>
      </c>
      <c r="B691" s="220" t="s">
        <v>1617</v>
      </c>
      <c r="C691" s="258">
        <v>0</v>
      </c>
    </row>
    <row r="692" ht="23.1" customHeight="1" spans="1:3">
      <c r="A692" s="220">
        <v>2100211</v>
      </c>
      <c r="B692" s="220" t="s">
        <v>1618</v>
      </c>
      <c r="C692" s="258">
        <v>0</v>
      </c>
    </row>
    <row r="693" ht="23.1" customHeight="1" spans="1:3">
      <c r="A693" s="220">
        <v>2100212</v>
      </c>
      <c r="B693" s="220" t="s">
        <v>1619</v>
      </c>
      <c r="C693" s="258">
        <v>0</v>
      </c>
    </row>
    <row r="694" ht="23.1" customHeight="1" spans="1:3">
      <c r="A694" s="220">
        <v>2100299</v>
      </c>
      <c r="B694" s="220" t="s">
        <v>1620</v>
      </c>
      <c r="C694" s="258">
        <v>0</v>
      </c>
    </row>
    <row r="695" ht="23.1" customHeight="1" spans="1:3">
      <c r="A695" s="256">
        <v>21003</v>
      </c>
      <c r="B695" s="218" t="s">
        <v>1621</v>
      </c>
      <c r="C695" s="257">
        <f>SUM(C696:C698)</f>
        <v>2619.457448</v>
      </c>
    </row>
    <row r="696" ht="23.1" customHeight="1" spans="1:3">
      <c r="A696" s="220">
        <v>2100301</v>
      </c>
      <c r="B696" s="220" t="s">
        <v>1622</v>
      </c>
      <c r="C696" s="258">
        <v>86.275</v>
      </c>
    </row>
    <row r="697" ht="23.1" customHeight="1" spans="1:3">
      <c r="A697" s="220">
        <v>2100302</v>
      </c>
      <c r="B697" s="220" t="s">
        <v>1623</v>
      </c>
      <c r="C697" s="258">
        <v>2233.182448</v>
      </c>
    </row>
    <row r="698" ht="23.1" customHeight="1" spans="1:3">
      <c r="A698" s="220">
        <v>2100399</v>
      </c>
      <c r="B698" s="220" t="s">
        <v>1624</v>
      </c>
      <c r="C698" s="258">
        <v>300</v>
      </c>
    </row>
    <row r="699" ht="23.1" customHeight="1" spans="1:3">
      <c r="A699" s="256">
        <v>21004</v>
      </c>
      <c r="B699" s="218" t="s">
        <v>1625</v>
      </c>
      <c r="C699" s="257">
        <f>SUM(C700:C710)</f>
        <v>3221.563494</v>
      </c>
    </row>
    <row r="700" ht="23.1" customHeight="1" spans="1:3">
      <c r="A700" s="220">
        <v>2100401</v>
      </c>
      <c r="B700" s="220" t="s">
        <v>1626</v>
      </c>
      <c r="C700" s="258">
        <v>546.353</v>
      </c>
    </row>
    <row r="701" ht="23.1" customHeight="1" spans="1:3">
      <c r="A701" s="220">
        <v>2100402</v>
      </c>
      <c r="B701" s="220" t="s">
        <v>1627</v>
      </c>
      <c r="C701" s="258">
        <v>210.6865</v>
      </c>
    </row>
    <row r="702" ht="23.1" customHeight="1" spans="1:3">
      <c r="A702" s="220">
        <v>2100403</v>
      </c>
      <c r="B702" s="220" t="s">
        <v>1628</v>
      </c>
      <c r="C702" s="258">
        <v>644.239</v>
      </c>
    </row>
    <row r="703" ht="23.1" customHeight="1" spans="1:3">
      <c r="A703" s="220">
        <v>2100404</v>
      </c>
      <c r="B703" s="220" t="s">
        <v>1629</v>
      </c>
      <c r="C703" s="258">
        <v>0</v>
      </c>
    </row>
    <row r="704" ht="23.1" customHeight="1" spans="1:3">
      <c r="A704" s="220">
        <v>2100405</v>
      </c>
      <c r="B704" s="220" t="s">
        <v>1630</v>
      </c>
      <c r="C704" s="258">
        <v>0</v>
      </c>
    </row>
    <row r="705" ht="23.1" customHeight="1" spans="1:3">
      <c r="A705" s="220">
        <v>2100406</v>
      </c>
      <c r="B705" s="220" t="s">
        <v>1631</v>
      </c>
      <c r="C705" s="258">
        <v>0</v>
      </c>
    </row>
    <row r="706" ht="23.1" customHeight="1" spans="1:3">
      <c r="A706" s="220">
        <v>2100407</v>
      </c>
      <c r="B706" s="220" t="s">
        <v>1632</v>
      </c>
      <c r="C706" s="258">
        <v>162.193718</v>
      </c>
    </row>
    <row r="707" ht="23.1" customHeight="1" spans="1:3">
      <c r="A707" s="220">
        <v>2100408</v>
      </c>
      <c r="B707" s="220" t="s">
        <v>1633</v>
      </c>
      <c r="C707" s="258">
        <v>0</v>
      </c>
    </row>
    <row r="708" ht="23.1" customHeight="1" spans="1:3">
      <c r="A708" s="220">
        <v>2100409</v>
      </c>
      <c r="B708" s="220" t="s">
        <v>1634</v>
      </c>
      <c r="C708" s="258">
        <v>0</v>
      </c>
    </row>
    <row r="709" ht="23.1" customHeight="1" spans="1:3">
      <c r="A709" s="220">
        <v>2100410</v>
      </c>
      <c r="B709" s="220" t="s">
        <v>1635</v>
      </c>
      <c r="C709" s="258">
        <v>1629.968032</v>
      </c>
    </row>
    <row r="710" ht="23.1" customHeight="1" spans="1:3">
      <c r="A710" s="220">
        <v>2100499</v>
      </c>
      <c r="B710" s="220" t="s">
        <v>1636</v>
      </c>
      <c r="C710" s="258">
        <v>28.123244</v>
      </c>
    </row>
    <row r="711" ht="23.1" customHeight="1" spans="1:3">
      <c r="A711" s="256">
        <v>21006</v>
      </c>
      <c r="B711" s="218" t="s">
        <v>1637</v>
      </c>
      <c r="C711" s="257">
        <f>SUM(C712:C713)</f>
        <v>0</v>
      </c>
    </row>
    <row r="712" ht="23.1" customHeight="1" spans="1:3">
      <c r="A712" s="220">
        <v>2100601</v>
      </c>
      <c r="B712" s="220" t="s">
        <v>1638</v>
      </c>
      <c r="C712" s="258">
        <v>0</v>
      </c>
    </row>
    <row r="713" ht="23.1" customHeight="1" spans="1:3">
      <c r="A713" s="220">
        <v>2100699</v>
      </c>
      <c r="B713" s="220" t="s">
        <v>1639</v>
      </c>
      <c r="C713" s="258">
        <v>0</v>
      </c>
    </row>
    <row r="714" ht="23.1" customHeight="1" spans="1:3">
      <c r="A714" s="256">
        <v>21007</v>
      </c>
      <c r="B714" s="218" t="s">
        <v>1640</v>
      </c>
      <c r="C714" s="257">
        <f>SUM(C715:C717)</f>
        <v>760.648</v>
      </c>
    </row>
    <row r="715" ht="23.1" customHeight="1" spans="1:3">
      <c r="A715" s="220">
        <v>2100716</v>
      </c>
      <c r="B715" s="220" t="s">
        <v>1641</v>
      </c>
      <c r="C715" s="258">
        <v>633.7072</v>
      </c>
    </row>
    <row r="716" ht="23.1" customHeight="1" spans="1:3">
      <c r="A716" s="220">
        <v>2100717</v>
      </c>
      <c r="B716" s="220" t="s">
        <v>1642</v>
      </c>
      <c r="C716" s="258">
        <v>126.9408</v>
      </c>
    </row>
    <row r="717" ht="23.1" customHeight="1" spans="1:3">
      <c r="A717" s="220">
        <v>2100799</v>
      </c>
      <c r="B717" s="220" t="s">
        <v>1643</v>
      </c>
      <c r="C717" s="258">
        <v>0</v>
      </c>
    </row>
    <row r="718" ht="23.1" customHeight="1" spans="1:3">
      <c r="A718" s="256">
        <v>21011</v>
      </c>
      <c r="B718" s="218" t="s">
        <v>1644</v>
      </c>
      <c r="C718" s="257">
        <f>SUM(C719:C722)</f>
        <v>109.067135</v>
      </c>
    </row>
    <row r="719" ht="23.1" customHeight="1" spans="1:3">
      <c r="A719" s="220">
        <v>2101101</v>
      </c>
      <c r="B719" s="220" t="s">
        <v>1645</v>
      </c>
      <c r="C719" s="258">
        <v>109.067135</v>
      </c>
    </row>
    <row r="720" ht="23.1" customHeight="1" spans="1:3">
      <c r="A720" s="220">
        <v>2101102</v>
      </c>
      <c r="B720" s="220" t="s">
        <v>1646</v>
      </c>
      <c r="C720" s="258">
        <v>0</v>
      </c>
    </row>
    <row r="721" ht="23.1" customHeight="1" spans="1:3">
      <c r="A721" s="220">
        <v>2101103</v>
      </c>
      <c r="B721" s="220" t="s">
        <v>1647</v>
      </c>
      <c r="C721" s="258">
        <v>0</v>
      </c>
    </row>
    <row r="722" ht="23.1" customHeight="1" spans="1:3">
      <c r="A722" s="220">
        <v>2101199</v>
      </c>
      <c r="B722" s="220" t="s">
        <v>1648</v>
      </c>
      <c r="C722" s="258">
        <v>0</v>
      </c>
    </row>
    <row r="723" ht="23.1" customHeight="1" spans="1:3">
      <c r="A723" s="256">
        <v>21012</v>
      </c>
      <c r="B723" s="218" t="s">
        <v>1649</v>
      </c>
      <c r="C723" s="257">
        <f>SUM(C724:C726)</f>
        <v>2422.90293199999</v>
      </c>
    </row>
    <row r="724" ht="23.1" customHeight="1" spans="1:3">
      <c r="A724" s="220">
        <v>2101201</v>
      </c>
      <c r="B724" s="220" t="s">
        <v>1650</v>
      </c>
      <c r="C724" s="258">
        <v>2150.10853199999</v>
      </c>
    </row>
    <row r="725" ht="23.1" customHeight="1" spans="1:3">
      <c r="A725" s="220">
        <v>2101202</v>
      </c>
      <c r="B725" s="220" t="s">
        <v>1651</v>
      </c>
      <c r="C725" s="258">
        <v>272.7944</v>
      </c>
    </row>
    <row r="726" ht="23.1" customHeight="1" spans="1:3">
      <c r="A726" s="220">
        <v>2101299</v>
      </c>
      <c r="B726" s="220" t="s">
        <v>1652</v>
      </c>
      <c r="C726" s="258">
        <v>0</v>
      </c>
    </row>
    <row r="727" ht="23.1" customHeight="1" spans="1:3">
      <c r="A727" s="256">
        <v>21013</v>
      </c>
      <c r="B727" s="218" t="s">
        <v>1653</v>
      </c>
      <c r="C727" s="257">
        <f>SUM(C728:C730)</f>
        <v>384.8961</v>
      </c>
    </row>
    <row r="728" ht="23.1" customHeight="1" spans="1:3">
      <c r="A728" s="220">
        <v>2101301</v>
      </c>
      <c r="B728" s="220" t="s">
        <v>1654</v>
      </c>
      <c r="C728" s="258">
        <v>384.8961</v>
      </c>
    </row>
    <row r="729" ht="23.1" customHeight="1" spans="1:3">
      <c r="A729" s="220">
        <v>2101302</v>
      </c>
      <c r="B729" s="220" t="s">
        <v>1655</v>
      </c>
      <c r="C729" s="258">
        <v>0</v>
      </c>
    </row>
    <row r="730" ht="23.1" customHeight="1" spans="1:3">
      <c r="A730" s="220">
        <v>2101399</v>
      </c>
      <c r="B730" s="220" t="s">
        <v>1656</v>
      </c>
      <c r="C730" s="258">
        <v>0</v>
      </c>
    </row>
    <row r="731" ht="23.1" customHeight="1" spans="1:3">
      <c r="A731" s="256">
        <v>21014</v>
      </c>
      <c r="B731" s="218" t="s">
        <v>1657</v>
      </c>
      <c r="C731" s="257">
        <f>SUM(C732:C733)</f>
        <v>0</v>
      </c>
    </row>
    <row r="732" ht="23.1" customHeight="1" spans="1:3">
      <c r="A732" s="220">
        <v>2101401</v>
      </c>
      <c r="B732" s="220" t="s">
        <v>1658</v>
      </c>
      <c r="C732" s="258">
        <v>0</v>
      </c>
    </row>
    <row r="733" ht="23.1" customHeight="1" spans="1:3">
      <c r="A733" s="220">
        <v>2101499</v>
      </c>
      <c r="B733" s="220" t="s">
        <v>1659</v>
      </c>
      <c r="C733" s="258">
        <v>0</v>
      </c>
    </row>
    <row r="734" ht="23.1" customHeight="1" spans="1:3">
      <c r="A734" s="256">
        <v>21015</v>
      </c>
      <c r="B734" s="218" t="s">
        <v>1660</v>
      </c>
      <c r="C734" s="257">
        <f>SUM(C735:C742)</f>
        <v>599.491724</v>
      </c>
    </row>
    <row r="735" ht="23.1" customHeight="1" spans="1:3">
      <c r="A735" s="220">
        <v>2101501</v>
      </c>
      <c r="B735" s="220" t="s">
        <v>1137</v>
      </c>
      <c r="C735" s="258">
        <v>106.47098</v>
      </c>
    </row>
    <row r="736" ht="23.1" customHeight="1" spans="1:3">
      <c r="A736" s="220">
        <v>2101502</v>
      </c>
      <c r="B736" s="220" t="s">
        <v>1138</v>
      </c>
      <c r="C736" s="258">
        <v>0</v>
      </c>
    </row>
    <row r="737" ht="23.1" customHeight="1" spans="1:3">
      <c r="A737" s="220">
        <v>2101503</v>
      </c>
      <c r="B737" s="220" t="s">
        <v>1139</v>
      </c>
      <c r="C737" s="258">
        <v>0</v>
      </c>
    </row>
    <row r="738" ht="23.1" customHeight="1" spans="1:3">
      <c r="A738" s="220">
        <v>2101504</v>
      </c>
      <c r="B738" s="220" t="s">
        <v>1170</v>
      </c>
      <c r="C738" s="258">
        <v>0</v>
      </c>
    </row>
    <row r="739" ht="23.1" customHeight="1" spans="1:3">
      <c r="A739" s="220">
        <v>2101505</v>
      </c>
      <c r="B739" s="220" t="s">
        <v>1661</v>
      </c>
      <c r="C739" s="258">
        <v>116.12037</v>
      </c>
    </row>
    <row r="740" ht="23.1" customHeight="1" spans="1:3">
      <c r="A740" s="220">
        <v>2101506</v>
      </c>
      <c r="B740" s="220" t="s">
        <v>1662</v>
      </c>
      <c r="C740" s="258">
        <v>376.900374</v>
      </c>
    </row>
    <row r="741" ht="23.1" customHeight="1" spans="1:3">
      <c r="A741" s="220">
        <v>2101550</v>
      </c>
      <c r="B741" s="220" t="s">
        <v>1143</v>
      </c>
      <c r="C741" s="258">
        <v>0</v>
      </c>
    </row>
    <row r="742" ht="23.1" customHeight="1" spans="1:3">
      <c r="A742" s="220">
        <v>2101599</v>
      </c>
      <c r="B742" s="220" t="s">
        <v>1663</v>
      </c>
      <c r="C742" s="258">
        <v>0</v>
      </c>
    </row>
    <row r="743" ht="23.1" customHeight="1" spans="1:3">
      <c r="A743" s="256">
        <v>21016</v>
      </c>
      <c r="B743" s="218" t="s">
        <v>1664</v>
      </c>
      <c r="C743" s="257">
        <f>C744</f>
        <v>196.3725</v>
      </c>
    </row>
    <row r="744" ht="23.1" customHeight="1" spans="1:3">
      <c r="A744" s="220">
        <v>2101601</v>
      </c>
      <c r="B744" s="220" t="s">
        <v>1665</v>
      </c>
      <c r="C744" s="258">
        <v>196.3725</v>
      </c>
    </row>
    <row r="745" ht="23.1" customHeight="1" spans="1:3">
      <c r="A745" s="256">
        <v>21099</v>
      </c>
      <c r="B745" s="218" t="s">
        <v>1666</v>
      </c>
      <c r="C745" s="257">
        <f>C746</f>
        <v>0</v>
      </c>
    </row>
    <row r="746" ht="23.1" customHeight="1" spans="1:3">
      <c r="A746" s="220">
        <v>2109999</v>
      </c>
      <c r="B746" s="220" t="s">
        <v>1667</v>
      </c>
      <c r="C746" s="258">
        <v>0</v>
      </c>
    </row>
    <row r="747" ht="23.1" customHeight="1" spans="1:3">
      <c r="A747" s="218">
        <v>211</v>
      </c>
      <c r="B747" s="218" t="s">
        <v>1668</v>
      </c>
      <c r="C747" s="253">
        <f>C748+C758+C762+C771+C776+C783+C789+C792+C795+C797+C799+C805+C807+C809+C824</f>
        <v>902.49903</v>
      </c>
    </row>
    <row r="748" ht="23.1" customHeight="1" spans="1:3">
      <c r="A748" s="256">
        <v>21101</v>
      </c>
      <c r="B748" s="218" t="s">
        <v>1669</v>
      </c>
      <c r="C748" s="257">
        <f>SUM(C749:C757)</f>
        <v>0</v>
      </c>
    </row>
    <row r="749" ht="23.1" customHeight="1" spans="1:3">
      <c r="A749" s="220">
        <v>2110101</v>
      </c>
      <c r="B749" s="220" t="s">
        <v>1137</v>
      </c>
      <c r="C749" s="258">
        <v>0</v>
      </c>
    </row>
    <row r="750" ht="23.1" customHeight="1" spans="1:3">
      <c r="A750" s="220">
        <v>2110102</v>
      </c>
      <c r="B750" s="220" t="s">
        <v>1138</v>
      </c>
      <c r="C750" s="258">
        <v>0</v>
      </c>
    </row>
    <row r="751" ht="23.1" customHeight="1" spans="1:3">
      <c r="A751" s="220">
        <v>2110103</v>
      </c>
      <c r="B751" s="220" t="s">
        <v>1139</v>
      </c>
      <c r="C751" s="258">
        <v>0</v>
      </c>
    </row>
    <row r="752" ht="23.1" customHeight="1" spans="1:3">
      <c r="A752" s="220">
        <v>2110104</v>
      </c>
      <c r="B752" s="220" t="s">
        <v>1670</v>
      </c>
      <c r="C752" s="258">
        <v>0</v>
      </c>
    </row>
    <row r="753" ht="23.1" customHeight="1" spans="1:3">
      <c r="A753" s="220">
        <v>2110105</v>
      </c>
      <c r="B753" s="220" t="s">
        <v>1671</v>
      </c>
      <c r="C753" s="258">
        <v>0</v>
      </c>
    </row>
    <row r="754" ht="23.1" customHeight="1" spans="1:3">
      <c r="A754" s="220">
        <v>2110106</v>
      </c>
      <c r="B754" s="220" t="s">
        <v>1672</v>
      </c>
      <c r="C754" s="258">
        <v>0</v>
      </c>
    </row>
    <row r="755" ht="23.1" customHeight="1" spans="1:3">
      <c r="A755" s="220">
        <v>2110107</v>
      </c>
      <c r="B755" s="220" t="s">
        <v>1673</v>
      </c>
      <c r="C755" s="258">
        <v>0</v>
      </c>
    </row>
    <row r="756" ht="23.1" customHeight="1" spans="1:3">
      <c r="A756" s="220">
        <v>2110108</v>
      </c>
      <c r="B756" s="220" t="s">
        <v>1674</v>
      </c>
      <c r="C756" s="258">
        <v>0</v>
      </c>
    </row>
    <row r="757" ht="23.1" customHeight="1" spans="1:3">
      <c r="A757" s="220">
        <v>2110199</v>
      </c>
      <c r="B757" s="220" t="s">
        <v>1675</v>
      </c>
      <c r="C757" s="258">
        <v>0</v>
      </c>
    </row>
    <row r="758" ht="23.1" customHeight="1" spans="1:3">
      <c r="A758" s="256">
        <v>21102</v>
      </c>
      <c r="B758" s="218" t="s">
        <v>1676</v>
      </c>
      <c r="C758" s="257">
        <f>SUM(C759:C761)</f>
        <v>0</v>
      </c>
    </row>
    <row r="759" ht="23.1" customHeight="1" spans="1:3">
      <c r="A759" s="220">
        <v>2110203</v>
      </c>
      <c r="B759" s="220" t="s">
        <v>1677</v>
      </c>
      <c r="C759" s="258">
        <v>0</v>
      </c>
    </row>
    <row r="760" ht="23.1" customHeight="1" spans="1:3">
      <c r="A760" s="220">
        <v>2110204</v>
      </c>
      <c r="B760" s="220" t="s">
        <v>1678</v>
      </c>
      <c r="C760" s="258">
        <v>0</v>
      </c>
    </row>
    <row r="761" ht="23.1" customHeight="1" spans="1:3">
      <c r="A761" s="220">
        <v>2110299</v>
      </c>
      <c r="B761" s="220" t="s">
        <v>1679</v>
      </c>
      <c r="C761" s="258">
        <v>0</v>
      </c>
    </row>
    <row r="762" ht="23.1" customHeight="1" spans="1:3">
      <c r="A762" s="256">
        <v>21103</v>
      </c>
      <c r="B762" s="218" t="s">
        <v>1680</v>
      </c>
      <c r="C762" s="257">
        <f>SUM(C763:C770)</f>
        <v>902.49903</v>
      </c>
    </row>
    <row r="763" ht="23.1" customHeight="1" spans="1:3">
      <c r="A763" s="220">
        <v>2110301</v>
      </c>
      <c r="B763" s="220" t="s">
        <v>1681</v>
      </c>
      <c r="C763" s="258">
        <v>168.37341</v>
      </c>
    </row>
    <row r="764" ht="23.1" customHeight="1" spans="1:3">
      <c r="A764" s="220">
        <v>2110302</v>
      </c>
      <c r="B764" s="220" t="s">
        <v>1682</v>
      </c>
      <c r="C764" s="258">
        <v>400</v>
      </c>
    </row>
    <row r="765" ht="23.1" customHeight="1" spans="1:3">
      <c r="A765" s="220">
        <v>2110303</v>
      </c>
      <c r="B765" s="220" t="s">
        <v>1683</v>
      </c>
      <c r="C765" s="258">
        <v>0</v>
      </c>
    </row>
    <row r="766" ht="23.1" customHeight="1" spans="1:3">
      <c r="A766" s="220">
        <v>2110304</v>
      </c>
      <c r="B766" s="220" t="s">
        <v>1684</v>
      </c>
      <c r="C766" s="258">
        <v>134.2758</v>
      </c>
    </row>
    <row r="767" ht="23.1" customHeight="1" spans="1:3">
      <c r="A767" s="220">
        <v>2110305</v>
      </c>
      <c r="B767" s="220" t="s">
        <v>1685</v>
      </c>
      <c r="C767" s="258">
        <v>0</v>
      </c>
    </row>
    <row r="768" ht="23.1" customHeight="1" spans="1:3">
      <c r="A768" s="220">
        <v>2110306</v>
      </c>
      <c r="B768" s="220" t="s">
        <v>1686</v>
      </c>
      <c r="C768" s="258">
        <v>0</v>
      </c>
    </row>
    <row r="769" ht="23.1" customHeight="1" spans="1:3">
      <c r="A769" s="220">
        <v>2110307</v>
      </c>
      <c r="B769" s="220" t="s">
        <v>1687</v>
      </c>
      <c r="C769" s="258">
        <v>0</v>
      </c>
    </row>
    <row r="770" ht="23.1" customHeight="1" spans="1:3">
      <c r="A770" s="220">
        <v>2110399</v>
      </c>
      <c r="B770" s="220" t="s">
        <v>1688</v>
      </c>
      <c r="C770" s="258">
        <v>199.84982</v>
      </c>
    </row>
    <row r="771" ht="23.1" customHeight="1" spans="1:3">
      <c r="A771" s="256">
        <v>21104</v>
      </c>
      <c r="B771" s="218" t="s">
        <v>1689</v>
      </c>
      <c r="C771" s="257">
        <f>SUM(C772:C775)</f>
        <v>0</v>
      </c>
    </row>
    <row r="772" ht="23.1" customHeight="1" spans="1:3">
      <c r="A772" s="220">
        <v>2110401</v>
      </c>
      <c r="B772" s="220" t="s">
        <v>1690</v>
      </c>
      <c r="C772" s="258">
        <v>0</v>
      </c>
    </row>
    <row r="773" ht="23.1" customHeight="1" spans="1:3">
      <c r="A773" s="220">
        <v>2110402</v>
      </c>
      <c r="B773" s="220" t="s">
        <v>1691</v>
      </c>
      <c r="C773" s="258">
        <v>0</v>
      </c>
    </row>
    <row r="774" ht="23.1" customHeight="1" spans="1:3">
      <c r="A774" s="220">
        <v>2110404</v>
      </c>
      <c r="B774" s="220" t="s">
        <v>1692</v>
      </c>
      <c r="C774" s="258">
        <v>0</v>
      </c>
    </row>
    <row r="775" ht="23.1" customHeight="1" spans="1:3">
      <c r="A775" s="220">
        <v>2110499</v>
      </c>
      <c r="B775" s="220" t="s">
        <v>1693</v>
      </c>
      <c r="C775" s="258">
        <v>0</v>
      </c>
    </row>
    <row r="776" ht="23.1" customHeight="1" spans="1:3">
      <c r="A776" s="256">
        <v>21105</v>
      </c>
      <c r="B776" s="218" t="s">
        <v>1694</v>
      </c>
      <c r="C776" s="257">
        <f>SUM(C777:C782)</f>
        <v>0</v>
      </c>
    </row>
    <row r="777" ht="23.1" customHeight="1" spans="1:3">
      <c r="A777" s="220">
        <v>2110501</v>
      </c>
      <c r="B777" s="220" t="s">
        <v>1695</v>
      </c>
      <c r="C777" s="258">
        <v>0</v>
      </c>
    </row>
    <row r="778" ht="23.1" customHeight="1" spans="1:3">
      <c r="A778" s="220">
        <v>2110502</v>
      </c>
      <c r="B778" s="220" t="s">
        <v>1696</v>
      </c>
      <c r="C778" s="258">
        <v>0</v>
      </c>
    </row>
    <row r="779" ht="23.1" customHeight="1" spans="1:3">
      <c r="A779" s="220">
        <v>2110503</v>
      </c>
      <c r="B779" s="220" t="s">
        <v>1697</v>
      </c>
      <c r="C779" s="258">
        <v>0</v>
      </c>
    </row>
    <row r="780" ht="23.1" customHeight="1" spans="1:3">
      <c r="A780" s="220">
        <v>2110506</v>
      </c>
      <c r="B780" s="220" t="s">
        <v>1698</v>
      </c>
      <c r="C780" s="258">
        <v>0</v>
      </c>
    </row>
    <row r="781" ht="23.1" customHeight="1" spans="1:3">
      <c r="A781" s="220">
        <v>2110507</v>
      </c>
      <c r="B781" s="220" t="s">
        <v>1699</v>
      </c>
      <c r="C781" s="258">
        <v>0</v>
      </c>
    </row>
    <row r="782" ht="23.1" customHeight="1" spans="1:3">
      <c r="A782" s="220">
        <v>2110599</v>
      </c>
      <c r="B782" s="220" t="s">
        <v>1700</v>
      </c>
      <c r="C782" s="258">
        <v>0</v>
      </c>
    </row>
    <row r="783" ht="23.1" customHeight="1" spans="1:3">
      <c r="A783" s="256">
        <v>21106</v>
      </c>
      <c r="B783" s="218" t="s">
        <v>1701</v>
      </c>
      <c r="C783" s="257">
        <f>SUM(C784:C788)</f>
        <v>0</v>
      </c>
    </row>
    <row r="784" ht="23.1" customHeight="1" spans="1:3">
      <c r="A784" s="220">
        <v>2110602</v>
      </c>
      <c r="B784" s="220" t="s">
        <v>1702</v>
      </c>
      <c r="C784" s="258">
        <v>0</v>
      </c>
    </row>
    <row r="785" ht="23.1" customHeight="1" spans="1:3">
      <c r="A785" s="220">
        <v>2110603</v>
      </c>
      <c r="B785" s="220" t="s">
        <v>1703</v>
      </c>
      <c r="C785" s="258">
        <v>0</v>
      </c>
    </row>
    <row r="786" ht="23.1" customHeight="1" spans="1:3">
      <c r="A786" s="220">
        <v>2110604</v>
      </c>
      <c r="B786" s="220" t="s">
        <v>1704</v>
      </c>
      <c r="C786" s="258">
        <v>0</v>
      </c>
    </row>
    <row r="787" ht="23.1" customHeight="1" spans="1:3">
      <c r="A787" s="220">
        <v>2110605</v>
      </c>
      <c r="B787" s="220" t="s">
        <v>1705</v>
      </c>
      <c r="C787" s="258">
        <v>0</v>
      </c>
    </row>
    <row r="788" ht="23.1" customHeight="1" spans="1:3">
      <c r="A788" s="220">
        <v>2110699</v>
      </c>
      <c r="B788" s="220" t="s">
        <v>1706</v>
      </c>
      <c r="C788" s="258">
        <v>0</v>
      </c>
    </row>
    <row r="789" ht="23.1" customHeight="1" spans="1:3">
      <c r="A789" s="256">
        <v>21107</v>
      </c>
      <c r="B789" s="218" t="s">
        <v>1707</v>
      </c>
      <c r="C789" s="257">
        <f>SUM(C790:C791)</f>
        <v>0</v>
      </c>
    </row>
    <row r="790" ht="23.1" customHeight="1" spans="1:3">
      <c r="A790" s="220">
        <v>2110704</v>
      </c>
      <c r="B790" s="220" t="s">
        <v>1708</v>
      </c>
      <c r="C790" s="258">
        <v>0</v>
      </c>
    </row>
    <row r="791" ht="23.1" customHeight="1" spans="1:3">
      <c r="A791" s="220">
        <v>2110799</v>
      </c>
      <c r="B791" s="220" t="s">
        <v>1709</v>
      </c>
      <c r="C791" s="258">
        <v>0</v>
      </c>
    </row>
    <row r="792" ht="23.1" customHeight="1" spans="1:3">
      <c r="A792" s="256">
        <v>21108</v>
      </c>
      <c r="B792" s="218" t="s">
        <v>1710</v>
      </c>
      <c r="C792" s="257">
        <f>SUM(C793:C794)</f>
        <v>0</v>
      </c>
    </row>
    <row r="793" ht="23.1" customHeight="1" spans="1:3">
      <c r="A793" s="220">
        <v>2110804</v>
      </c>
      <c r="B793" s="220" t="s">
        <v>1711</v>
      </c>
      <c r="C793" s="258">
        <v>0</v>
      </c>
    </row>
    <row r="794" ht="23.1" customHeight="1" spans="1:3">
      <c r="A794" s="220">
        <v>2110899</v>
      </c>
      <c r="B794" s="220" t="s">
        <v>1712</v>
      </c>
      <c r="C794" s="258">
        <v>0</v>
      </c>
    </row>
    <row r="795" ht="23.1" customHeight="1" spans="1:3">
      <c r="A795" s="256">
        <v>21109</v>
      </c>
      <c r="B795" s="218" t="s">
        <v>1713</v>
      </c>
      <c r="C795" s="257">
        <f>C796</f>
        <v>0</v>
      </c>
    </row>
    <row r="796" ht="23.1" customHeight="1" spans="1:3">
      <c r="A796" s="220">
        <v>2110901</v>
      </c>
      <c r="B796" s="220" t="s">
        <v>1714</v>
      </c>
      <c r="C796" s="258">
        <v>0</v>
      </c>
    </row>
    <row r="797" ht="23.1" customHeight="1" spans="1:3">
      <c r="A797" s="256">
        <v>21110</v>
      </c>
      <c r="B797" s="218" t="s">
        <v>1715</v>
      </c>
      <c r="C797" s="257">
        <f>C798</f>
        <v>0</v>
      </c>
    </row>
    <row r="798" ht="23.1" customHeight="1" spans="1:3">
      <c r="A798" s="220">
        <v>2111001</v>
      </c>
      <c r="B798" s="220" t="s">
        <v>1716</v>
      </c>
      <c r="C798" s="258">
        <v>0</v>
      </c>
    </row>
    <row r="799" ht="23.1" customHeight="1" spans="1:3">
      <c r="A799" s="256">
        <v>21111</v>
      </c>
      <c r="B799" s="218" t="s">
        <v>1717</v>
      </c>
      <c r="C799" s="257">
        <f>SUM(C800:C804)</f>
        <v>0</v>
      </c>
    </row>
    <row r="800" ht="23.1" customHeight="1" spans="1:3">
      <c r="A800" s="220">
        <v>2111101</v>
      </c>
      <c r="B800" s="220" t="s">
        <v>1718</v>
      </c>
      <c r="C800" s="258">
        <v>0</v>
      </c>
    </row>
    <row r="801" ht="23.1" customHeight="1" spans="1:3">
      <c r="A801" s="220">
        <v>2111102</v>
      </c>
      <c r="B801" s="220" t="s">
        <v>1719</v>
      </c>
      <c r="C801" s="258">
        <v>0</v>
      </c>
    </row>
    <row r="802" ht="23.1" customHeight="1" spans="1:3">
      <c r="A802" s="220">
        <v>2111103</v>
      </c>
      <c r="B802" s="220" t="s">
        <v>1720</v>
      </c>
      <c r="C802" s="258">
        <v>0</v>
      </c>
    </row>
    <row r="803" ht="23.1" customHeight="1" spans="1:3">
      <c r="A803" s="220">
        <v>2111104</v>
      </c>
      <c r="B803" s="220" t="s">
        <v>1721</v>
      </c>
      <c r="C803" s="258">
        <v>0</v>
      </c>
    </row>
    <row r="804" ht="23.1" customHeight="1" spans="1:3">
      <c r="A804" s="220">
        <v>2111199</v>
      </c>
      <c r="B804" s="220" t="s">
        <v>1722</v>
      </c>
      <c r="C804" s="258">
        <v>0</v>
      </c>
    </row>
    <row r="805" ht="23.1" customHeight="1" spans="1:3">
      <c r="A805" s="256">
        <v>21112</v>
      </c>
      <c r="B805" s="218" t="s">
        <v>1723</v>
      </c>
      <c r="C805" s="257">
        <f>C806</f>
        <v>0</v>
      </c>
    </row>
    <row r="806" ht="23.1" customHeight="1" spans="1:3">
      <c r="A806" s="220">
        <v>2111201</v>
      </c>
      <c r="B806" s="220" t="s">
        <v>1724</v>
      </c>
      <c r="C806" s="258">
        <v>0</v>
      </c>
    </row>
    <row r="807" ht="23.1" customHeight="1" spans="1:3">
      <c r="A807" s="256">
        <v>21113</v>
      </c>
      <c r="B807" s="218" t="s">
        <v>1725</v>
      </c>
      <c r="C807" s="257">
        <f>C808</f>
        <v>0</v>
      </c>
    </row>
    <row r="808" ht="23.1" customHeight="1" spans="1:3">
      <c r="A808" s="220">
        <v>2111301</v>
      </c>
      <c r="B808" s="220" t="s">
        <v>1726</v>
      </c>
      <c r="C808" s="258">
        <v>0</v>
      </c>
    </row>
    <row r="809" ht="23.1" customHeight="1" spans="1:3">
      <c r="A809" s="256">
        <v>21114</v>
      </c>
      <c r="B809" s="218" t="s">
        <v>1727</v>
      </c>
      <c r="C809" s="257">
        <f>SUM(C810:C823)</f>
        <v>0</v>
      </c>
    </row>
    <row r="810" ht="23.1" customHeight="1" spans="1:3">
      <c r="A810" s="220">
        <v>2111401</v>
      </c>
      <c r="B810" s="220" t="s">
        <v>1137</v>
      </c>
      <c r="C810" s="258">
        <v>0</v>
      </c>
    </row>
    <row r="811" ht="23.1" customHeight="1" spans="1:3">
      <c r="A811" s="220">
        <v>2111402</v>
      </c>
      <c r="B811" s="220" t="s">
        <v>1138</v>
      </c>
      <c r="C811" s="258">
        <v>0</v>
      </c>
    </row>
    <row r="812" ht="23.1" customHeight="1" spans="1:3">
      <c r="A812" s="220">
        <v>2111403</v>
      </c>
      <c r="B812" s="220" t="s">
        <v>1139</v>
      </c>
      <c r="C812" s="258">
        <v>0</v>
      </c>
    </row>
    <row r="813" ht="23.1" customHeight="1" spans="1:3">
      <c r="A813" s="220">
        <v>2111404</v>
      </c>
      <c r="B813" s="220" t="s">
        <v>1728</v>
      </c>
      <c r="C813" s="258">
        <v>0</v>
      </c>
    </row>
    <row r="814" ht="23.1" customHeight="1" spans="1:3">
      <c r="A814" s="220">
        <v>2111405</v>
      </c>
      <c r="B814" s="220" t="s">
        <v>1729</v>
      </c>
      <c r="C814" s="258">
        <v>0</v>
      </c>
    </row>
    <row r="815" ht="23.1" customHeight="1" spans="1:3">
      <c r="A815" s="220">
        <v>2111406</v>
      </c>
      <c r="B815" s="220" t="s">
        <v>1730</v>
      </c>
      <c r="C815" s="258">
        <v>0</v>
      </c>
    </row>
    <row r="816" ht="23.1" customHeight="1" spans="1:3">
      <c r="A816" s="220">
        <v>2111407</v>
      </c>
      <c r="B816" s="220" t="s">
        <v>1731</v>
      </c>
      <c r="C816" s="258">
        <v>0</v>
      </c>
    </row>
    <row r="817" ht="23.1" customHeight="1" spans="1:3">
      <c r="A817" s="220">
        <v>2111408</v>
      </c>
      <c r="B817" s="220" t="s">
        <v>1732</v>
      </c>
      <c r="C817" s="258">
        <v>0</v>
      </c>
    </row>
    <row r="818" ht="23.1" customHeight="1" spans="1:3">
      <c r="A818" s="220">
        <v>2111409</v>
      </c>
      <c r="B818" s="220" t="s">
        <v>1733</v>
      </c>
      <c r="C818" s="258">
        <v>0</v>
      </c>
    </row>
    <row r="819" ht="23.1" customHeight="1" spans="1:3">
      <c r="A819" s="220">
        <v>2111410</v>
      </c>
      <c r="B819" s="220" t="s">
        <v>1734</v>
      </c>
      <c r="C819" s="258">
        <v>0</v>
      </c>
    </row>
    <row r="820" ht="23.1" customHeight="1" spans="1:3">
      <c r="A820" s="220">
        <v>2111411</v>
      </c>
      <c r="B820" s="220" t="s">
        <v>1170</v>
      </c>
      <c r="C820" s="258">
        <v>0</v>
      </c>
    </row>
    <row r="821" ht="23.1" customHeight="1" spans="1:3">
      <c r="A821" s="220">
        <v>2111413</v>
      </c>
      <c r="B821" s="220" t="s">
        <v>1735</v>
      </c>
      <c r="C821" s="258">
        <v>0</v>
      </c>
    </row>
    <row r="822" ht="23.1" customHeight="1" spans="1:3">
      <c r="A822" s="220">
        <v>2111450</v>
      </c>
      <c r="B822" s="220" t="s">
        <v>1143</v>
      </c>
      <c r="C822" s="258">
        <v>0</v>
      </c>
    </row>
    <row r="823" ht="23.1" customHeight="1" spans="1:3">
      <c r="A823" s="220">
        <v>2111499</v>
      </c>
      <c r="B823" s="220" t="s">
        <v>1736</v>
      </c>
      <c r="C823" s="258">
        <v>0</v>
      </c>
    </row>
    <row r="824" ht="23.1" customHeight="1" spans="1:3">
      <c r="A824" s="256">
        <v>21199</v>
      </c>
      <c r="B824" s="218" t="s">
        <v>1737</v>
      </c>
      <c r="C824" s="257">
        <f>C825</f>
        <v>0</v>
      </c>
    </row>
    <row r="825" ht="23.1" customHeight="1" spans="1:3">
      <c r="A825" s="220">
        <v>2119999</v>
      </c>
      <c r="B825" s="220" t="s">
        <v>1738</v>
      </c>
      <c r="C825" s="258">
        <v>0</v>
      </c>
    </row>
    <row r="826" ht="23.1" customHeight="1" spans="1:3">
      <c r="A826" s="218">
        <v>212</v>
      </c>
      <c r="B826" s="218" t="s">
        <v>1739</v>
      </c>
      <c r="C826" s="253">
        <f>C827+C838+C840+C843+C845+C847</f>
        <v>6251.524652</v>
      </c>
    </row>
    <row r="827" ht="23.1" customHeight="1" spans="1:3">
      <c r="A827" s="256">
        <v>21201</v>
      </c>
      <c r="B827" s="218" t="s">
        <v>1740</v>
      </c>
      <c r="C827" s="257">
        <f>SUM(C828:C837)</f>
        <v>1118.259171</v>
      </c>
    </row>
    <row r="828" ht="23.1" customHeight="1" spans="1:3">
      <c r="A828" s="220">
        <v>2120101</v>
      </c>
      <c r="B828" s="220" t="s">
        <v>1137</v>
      </c>
      <c r="C828" s="258">
        <v>718.482049000001</v>
      </c>
    </row>
    <row r="829" ht="23.1" customHeight="1" spans="1:3">
      <c r="A829" s="220">
        <v>2120102</v>
      </c>
      <c r="B829" s="220" t="s">
        <v>1138</v>
      </c>
      <c r="C829" s="258">
        <v>0</v>
      </c>
    </row>
    <row r="830" ht="23.1" customHeight="1" spans="1:3">
      <c r="A830" s="220">
        <v>2120103</v>
      </c>
      <c r="B830" s="220" t="s">
        <v>1139</v>
      </c>
      <c r="C830" s="258">
        <v>0</v>
      </c>
    </row>
    <row r="831" ht="23.1" customHeight="1" spans="1:3">
      <c r="A831" s="220">
        <v>2120104</v>
      </c>
      <c r="B831" s="220" t="s">
        <v>1741</v>
      </c>
      <c r="C831" s="258">
        <v>200.6692</v>
      </c>
    </row>
    <row r="832" ht="23.1" customHeight="1" spans="1:3">
      <c r="A832" s="220">
        <v>2120105</v>
      </c>
      <c r="B832" s="220" t="s">
        <v>1742</v>
      </c>
      <c r="C832" s="258">
        <v>0</v>
      </c>
    </row>
    <row r="833" ht="23.1" customHeight="1" spans="1:3">
      <c r="A833" s="220">
        <v>2120106</v>
      </c>
      <c r="B833" s="220" t="s">
        <v>1743</v>
      </c>
      <c r="C833" s="258">
        <v>0</v>
      </c>
    </row>
    <row r="834" ht="23.1" customHeight="1" spans="1:3">
      <c r="A834" s="220">
        <v>2120107</v>
      </c>
      <c r="B834" s="220" t="s">
        <v>1744</v>
      </c>
      <c r="C834" s="258">
        <v>161.289093</v>
      </c>
    </row>
    <row r="835" ht="23.1" customHeight="1" spans="1:3">
      <c r="A835" s="220">
        <v>2120109</v>
      </c>
      <c r="B835" s="220" t="s">
        <v>1745</v>
      </c>
      <c r="C835" s="258">
        <v>0</v>
      </c>
    </row>
    <row r="836" ht="23.1" customHeight="1" spans="1:3">
      <c r="A836" s="220">
        <v>2120110</v>
      </c>
      <c r="B836" s="220" t="s">
        <v>1746</v>
      </c>
      <c r="C836" s="258">
        <v>0</v>
      </c>
    </row>
    <row r="837" ht="23.1" customHeight="1" spans="1:3">
      <c r="A837" s="220">
        <v>2120199</v>
      </c>
      <c r="B837" s="220" t="s">
        <v>1747</v>
      </c>
      <c r="C837" s="258">
        <v>37.818829</v>
      </c>
    </row>
    <row r="838" ht="23.1" customHeight="1" spans="1:3">
      <c r="A838" s="256">
        <v>21202</v>
      </c>
      <c r="B838" s="218" t="s">
        <v>1748</v>
      </c>
      <c r="C838" s="257">
        <f>C839</f>
        <v>808.274369</v>
      </c>
    </row>
    <row r="839" ht="23.1" customHeight="1" spans="1:3">
      <c r="A839" s="220">
        <v>2120201</v>
      </c>
      <c r="B839" s="220" t="s">
        <v>1749</v>
      </c>
      <c r="C839" s="258">
        <v>808.274369</v>
      </c>
    </row>
    <row r="840" ht="23.1" customHeight="1" spans="1:3">
      <c r="A840" s="256">
        <v>21203</v>
      </c>
      <c r="B840" s="218" t="s">
        <v>1750</v>
      </c>
      <c r="C840" s="257">
        <f>SUM(C841:C842)</f>
        <v>3295</v>
      </c>
    </row>
    <row r="841" ht="23.1" customHeight="1" spans="1:3">
      <c r="A841" s="220">
        <v>2120303</v>
      </c>
      <c r="B841" s="220" t="s">
        <v>1751</v>
      </c>
      <c r="C841" s="258">
        <v>3175</v>
      </c>
    </row>
    <row r="842" ht="23.1" customHeight="1" spans="1:3">
      <c r="A842" s="220">
        <v>2120399</v>
      </c>
      <c r="B842" s="220" t="s">
        <v>1752</v>
      </c>
      <c r="C842" s="258">
        <v>120</v>
      </c>
    </row>
    <row r="843" ht="23.1" customHeight="1" spans="1:3">
      <c r="A843" s="256">
        <v>21205</v>
      </c>
      <c r="B843" s="218" t="s">
        <v>1753</v>
      </c>
      <c r="C843" s="257">
        <f t="shared" ref="C843:C847" si="1">C844</f>
        <v>883.618966</v>
      </c>
    </row>
    <row r="844" ht="23.1" customHeight="1" spans="1:3">
      <c r="A844" s="220">
        <v>2120501</v>
      </c>
      <c r="B844" s="220" t="s">
        <v>1754</v>
      </c>
      <c r="C844" s="258">
        <v>883.618966</v>
      </c>
    </row>
    <row r="845" ht="23.1" customHeight="1" spans="1:3">
      <c r="A845" s="256">
        <v>21206</v>
      </c>
      <c r="B845" s="218" t="s">
        <v>1755</v>
      </c>
      <c r="C845" s="257">
        <f t="shared" si="1"/>
        <v>146.372146</v>
      </c>
    </row>
    <row r="846" ht="23.1" customHeight="1" spans="1:3">
      <c r="A846" s="220">
        <v>2120601</v>
      </c>
      <c r="B846" s="220" t="s">
        <v>1756</v>
      </c>
      <c r="C846" s="258">
        <v>146.372146</v>
      </c>
    </row>
    <row r="847" ht="23.1" customHeight="1" spans="1:3">
      <c r="A847" s="256">
        <v>21299</v>
      </c>
      <c r="B847" s="218" t="s">
        <v>1757</v>
      </c>
      <c r="C847" s="257">
        <f t="shared" si="1"/>
        <v>0</v>
      </c>
    </row>
    <row r="848" ht="23.1" customHeight="1" spans="1:3">
      <c r="A848" s="220">
        <v>2129999</v>
      </c>
      <c r="B848" s="220" t="s">
        <v>1758</v>
      </c>
      <c r="C848" s="258">
        <v>0</v>
      </c>
    </row>
    <row r="849" ht="23.1" customHeight="1" spans="1:3">
      <c r="A849" s="218">
        <v>213</v>
      </c>
      <c r="B849" s="218" t="s">
        <v>1759</v>
      </c>
      <c r="C849" s="253">
        <f>C850+C876+C901+C929+C940+C947+C954+C957</f>
        <v>13494.759671</v>
      </c>
    </row>
    <row r="850" ht="23.1" customHeight="1" spans="1:3">
      <c r="A850" s="256">
        <v>21301</v>
      </c>
      <c r="B850" s="218" t="s">
        <v>1760</v>
      </c>
      <c r="C850" s="257">
        <f>SUM(C851:C875)</f>
        <v>3761.673055</v>
      </c>
    </row>
    <row r="851" ht="23.1" customHeight="1" spans="1:3">
      <c r="A851" s="220">
        <v>2130101</v>
      </c>
      <c r="B851" s="220" t="s">
        <v>1137</v>
      </c>
      <c r="C851" s="258">
        <v>431.344263</v>
      </c>
    </row>
    <row r="852" ht="23.1" customHeight="1" spans="1:3">
      <c r="A852" s="220">
        <v>2130102</v>
      </c>
      <c r="B852" s="220" t="s">
        <v>1138</v>
      </c>
      <c r="C852" s="258">
        <v>0</v>
      </c>
    </row>
    <row r="853" ht="23.1" customHeight="1" spans="1:3">
      <c r="A853" s="220">
        <v>2130103</v>
      </c>
      <c r="B853" s="220" t="s">
        <v>1139</v>
      </c>
      <c r="C853" s="258">
        <v>0</v>
      </c>
    </row>
    <row r="854" ht="23.1" customHeight="1" spans="1:3">
      <c r="A854" s="220">
        <v>2130104</v>
      </c>
      <c r="B854" s="220" t="s">
        <v>1143</v>
      </c>
      <c r="C854" s="258">
        <v>2994.271812</v>
      </c>
    </row>
    <row r="855" ht="23.1" customHeight="1" spans="1:3">
      <c r="A855" s="220">
        <v>2130105</v>
      </c>
      <c r="B855" s="220" t="s">
        <v>1761</v>
      </c>
      <c r="C855" s="258">
        <v>0</v>
      </c>
    </row>
    <row r="856" ht="23.1" customHeight="1" spans="1:3">
      <c r="A856" s="220">
        <v>2130106</v>
      </c>
      <c r="B856" s="220" t="s">
        <v>1762</v>
      </c>
      <c r="C856" s="258">
        <v>0</v>
      </c>
    </row>
    <row r="857" ht="23.1" customHeight="1" spans="1:3">
      <c r="A857" s="220">
        <v>2130108</v>
      </c>
      <c r="B857" s="220" t="s">
        <v>1763</v>
      </c>
      <c r="C857" s="258">
        <v>24.967714</v>
      </c>
    </row>
    <row r="858" ht="23.1" customHeight="1" spans="1:3">
      <c r="A858" s="220">
        <v>2130109</v>
      </c>
      <c r="B858" s="220" t="s">
        <v>1764</v>
      </c>
      <c r="C858" s="258">
        <v>49.995851</v>
      </c>
    </row>
    <row r="859" ht="23.1" customHeight="1" spans="1:3">
      <c r="A859" s="220">
        <v>2130110</v>
      </c>
      <c r="B859" s="220" t="s">
        <v>1765</v>
      </c>
      <c r="C859" s="258">
        <v>168.522915</v>
      </c>
    </row>
    <row r="860" ht="23.1" customHeight="1" spans="1:3">
      <c r="A860" s="220">
        <v>2130111</v>
      </c>
      <c r="B860" s="220" t="s">
        <v>1766</v>
      </c>
      <c r="C860" s="258">
        <v>0</v>
      </c>
    </row>
    <row r="861" ht="23.1" customHeight="1" spans="1:3">
      <c r="A861" s="220">
        <v>2130112</v>
      </c>
      <c r="B861" s="220" t="s">
        <v>1767</v>
      </c>
      <c r="C861" s="258">
        <v>0</v>
      </c>
    </row>
    <row r="862" ht="23.1" customHeight="1" spans="1:3">
      <c r="A862" s="220">
        <v>2130114</v>
      </c>
      <c r="B862" s="220" t="s">
        <v>1768</v>
      </c>
      <c r="C862" s="258">
        <v>0</v>
      </c>
    </row>
    <row r="863" ht="23.1" customHeight="1" spans="1:3">
      <c r="A863" s="220">
        <v>2130119</v>
      </c>
      <c r="B863" s="220" t="s">
        <v>1769</v>
      </c>
      <c r="C863" s="258">
        <v>0</v>
      </c>
    </row>
    <row r="864" ht="23.1" customHeight="1" spans="1:3">
      <c r="A864" s="220">
        <v>2130120</v>
      </c>
      <c r="B864" s="220" t="s">
        <v>1770</v>
      </c>
      <c r="C864" s="258">
        <v>0</v>
      </c>
    </row>
    <row r="865" ht="23.1" customHeight="1" spans="1:3">
      <c r="A865" s="220">
        <v>2130121</v>
      </c>
      <c r="B865" s="220" t="s">
        <v>1771</v>
      </c>
      <c r="C865" s="258">
        <v>0</v>
      </c>
    </row>
    <row r="866" ht="23.1" customHeight="1" spans="1:3">
      <c r="A866" s="220">
        <v>2130122</v>
      </c>
      <c r="B866" s="220" t="s">
        <v>1772</v>
      </c>
      <c r="C866" s="258">
        <v>15</v>
      </c>
    </row>
    <row r="867" ht="23.1" customHeight="1" spans="1:3">
      <c r="A867" s="220">
        <v>2130124</v>
      </c>
      <c r="B867" s="220" t="s">
        <v>1773</v>
      </c>
      <c r="C867" s="258">
        <v>59.9625</v>
      </c>
    </row>
    <row r="868" ht="23.1" customHeight="1" spans="1:3">
      <c r="A868" s="220">
        <v>2130125</v>
      </c>
      <c r="B868" s="220" t="s">
        <v>1774</v>
      </c>
      <c r="C868" s="258">
        <v>0</v>
      </c>
    </row>
    <row r="869" ht="23.1" customHeight="1" spans="1:3">
      <c r="A869" s="220">
        <v>2130126</v>
      </c>
      <c r="B869" s="220" t="s">
        <v>1775</v>
      </c>
      <c r="C869" s="258">
        <v>0</v>
      </c>
    </row>
    <row r="870" ht="23.1" customHeight="1" spans="1:3">
      <c r="A870" s="220">
        <v>2130135</v>
      </c>
      <c r="B870" s="220" t="s">
        <v>1776</v>
      </c>
      <c r="C870" s="258">
        <v>0</v>
      </c>
    </row>
    <row r="871" ht="23.1" customHeight="1" spans="1:3">
      <c r="A871" s="220">
        <v>2130142</v>
      </c>
      <c r="B871" s="220" t="s">
        <v>1777</v>
      </c>
      <c r="C871" s="258">
        <v>0</v>
      </c>
    </row>
    <row r="872" ht="23.1" customHeight="1" spans="1:3">
      <c r="A872" s="220">
        <v>2130148</v>
      </c>
      <c r="B872" s="220" t="s">
        <v>1778</v>
      </c>
      <c r="C872" s="258">
        <v>0</v>
      </c>
    </row>
    <row r="873" ht="23.1" customHeight="1" spans="1:3">
      <c r="A873" s="220">
        <v>2130152</v>
      </c>
      <c r="B873" s="220" t="s">
        <v>1779</v>
      </c>
      <c r="C873" s="258">
        <v>0</v>
      </c>
    </row>
    <row r="874" ht="23.1" customHeight="1" spans="1:3">
      <c r="A874" s="220">
        <v>2130153</v>
      </c>
      <c r="B874" s="220" t="s">
        <v>1780</v>
      </c>
      <c r="C874" s="258">
        <v>0</v>
      </c>
    </row>
    <row r="875" ht="23.1" customHeight="1" spans="1:3">
      <c r="A875" s="220">
        <v>2130199</v>
      </c>
      <c r="B875" s="220" t="s">
        <v>1781</v>
      </c>
      <c r="C875" s="258">
        <v>17.608</v>
      </c>
    </row>
    <row r="876" ht="23.1" customHeight="1" spans="1:3">
      <c r="A876" s="256">
        <v>21302</v>
      </c>
      <c r="B876" s="218" t="s">
        <v>1782</v>
      </c>
      <c r="C876" s="257">
        <f>SUM(C877:C900)</f>
        <v>2368.713502</v>
      </c>
    </row>
    <row r="877" ht="23.1" customHeight="1" spans="1:3">
      <c r="A877" s="220">
        <v>2130201</v>
      </c>
      <c r="B877" s="220" t="s">
        <v>1137</v>
      </c>
      <c r="C877" s="258">
        <v>171.336892</v>
      </c>
    </row>
    <row r="878" ht="23.1" customHeight="1" spans="1:3">
      <c r="A878" s="220">
        <v>2130202</v>
      </c>
      <c r="B878" s="220" t="s">
        <v>1138</v>
      </c>
      <c r="C878" s="258">
        <v>0</v>
      </c>
    </row>
    <row r="879" ht="23.1" customHeight="1" spans="1:3">
      <c r="A879" s="220">
        <v>2130203</v>
      </c>
      <c r="B879" s="220" t="s">
        <v>1139</v>
      </c>
      <c r="C879" s="258">
        <v>0</v>
      </c>
    </row>
    <row r="880" ht="23.1" customHeight="1" spans="1:3">
      <c r="A880" s="220">
        <v>2130204</v>
      </c>
      <c r="B880" s="220" t="s">
        <v>1783</v>
      </c>
      <c r="C880" s="258">
        <v>1997.37661</v>
      </c>
    </row>
    <row r="881" ht="23.1" customHeight="1" spans="1:3">
      <c r="A881" s="220">
        <v>2130205</v>
      </c>
      <c r="B881" s="220" t="s">
        <v>1784</v>
      </c>
      <c r="C881" s="258">
        <v>200</v>
      </c>
    </row>
    <row r="882" ht="23.1" customHeight="1" spans="1:3">
      <c r="A882" s="220">
        <v>2130206</v>
      </c>
      <c r="B882" s="220" t="s">
        <v>1785</v>
      </c>
      <c r="C882" s="258">
        <v>0</v>
      </c>
    </row>
    <row r="883" ht="23.1" customHeight="1" spans="1:3">
      <c r="A883" s="220">
        <v>2130207</v>
      </c>
      <c r="B883" s="220" t="s">
        <v>1786</v>
      </c>
      <c r="C883" s="258">
        <v>0</v>
      </c>
    </row>
    <row r="884" ht="23.1" customHeight="1" spans="1:3">
      <c r="A884" s="220">
        <v>2130209</v>
      </c>
      <c r="B884" s="220" t="s">
        <v>1787</v>
      </c>
      <c r="C884" s="258">
        <v>0</v>
      </c>
    </row>
    <row r="885" ht="23.1" customHeight="1" spans="1:3">
      <c r="A885" s="220">
        <v>2130210</v>
      </c>
      <c r="B885" s="220" t="s">
        <v>1788</v>
      </c>
      <c r="C885" s="258">
        <v>0</v>
      </c>
    </row>
    <row r="886" ht="23.1" customHeight="1" spans="1:3">
      <c r="A886" s="220">
        <v>2130211</v>
      </c>
      <c r="B886" s="220" t="s">
        <v>1789</v>
      </c>
      <c r="C886" s="258">
        <v>0</v>
      </c>
    </row>
    <row r="887" ht="23.1" customHeight="1" spans="1:3">
      <c r="A887" s="220">
        <v>2130212</v>
      </c>
      <c r="B887" s="220" t="s">
        <v>1790</v>
      </c>
      <c r="C887" s="258">
        <v>0</v>
      </c>
    </row>
    <row r="888" ht="23.1" customHeight="1" spans="1:3">
      <c r="A888" s="220">
        <v>2130213</v>
      </c>
      <c r="B888" s="220" t="s">
        <v>1791</v>
      </c>
      <c r="C888" s="258">
        <v>0</v>
      </c>
    </row>
    <row r="889" ht="23.1" customHeight="1" spans="1:3">
      <c r="A889" s="220">
        <v>2130217</v>
      </c>
      <c r="B889" s="220" t="s">
        <v>1792</v>
      </c>
      <c r="C889" s="258">
        <v>0</v>
      </c>
    </row>
    <row r="890" ht="23.1" customHeight="1" spans="1:3">
      <c r="A890" s="220">
        <v>2130220</v>
      </c>
      <c r="B890" s="220" t="s">
        <v>1793</v>
      </c>
      <c r="C890" s="258">
        <v>0</v>
      </c>
    </row>
    <row r="891" ht="23.1" customHeight="1" spans="1:3">
      <c r="A891" s="220">
        <v>2130221</v>
      </c>
      <c r="B891" s="220" t="s">
        <v>1794</v>
      </c>
      <c r="C891" s="258">
        <v>0</v>
      </c>
    </row>
    <row r="892" ht="23.1" customHeight="1" spans="1:3">
      <c r="A892" s="220">
        <v>2130223</v>
      </c>
      <c r="B892" s="220" t="s">
        <v>1795</v>
      </c>
      <c r="C892" s="258">
        <v>0</v>
      </c>
    </row>
    <row r="893" ht="23.1" customHeight="1" spans="1:3">
      <c r="A893" s="220">
        <v>2130226</v>
      </c>
      <c r="B893" s="220" t="s">
        <v>1796</v>
      </c>
      <c r="C893" s="258">
        <v>0</v>
      </c>
    </row>
    <row r="894" ht="23.1" customHeight="1" spans="1:3">
      <c r="A894" s="220">
        <v>2130227</v>
      </c>
      <c r="B894" s="220" t="s">
        <v>1797</v>
      </c>
      <c r="C894" s="258">
        <v>0</v>
      </c>
    </row>
    <row r="895" ht="23.1" customHeight="1" spans="1:3">
      <c r="A895" s="220">
        <v>2130232</v>
      </c>
      <c r="B895" s="220" t="s">
        <v>1798</v>
      </c>
      <c r="C895" s="258">
        <v>0</v>
      </c>
    </row>
    <row r="896" ht="23.1" customHeight="1" spans="1:3">
      <c r="A896" s="220">
        <v>2130234</v>
      </c>
      <c r="B896" s="220" t="s">
        <v>1799</v>
      </c>
      <c r="C896" s="258">
        <v>0</v>
      </c>
    </row>
    <row r="897" ht="23.1" customHeight="1" spans="1:3">
      <c r="A897" s="220">
        <v>2130235</v>
      </c>
      <c r="B897" s="220" t="s">
        <v>1800</v>
      </c>
      <c r="C897" s="258">
        <v>0</v>
      </c>
    </row>
    <row r="898" ht="23.1" customHeight="1" spans="1:3">
      <c r="A898" s="220">
        <v>2130236</v>
      </c>
      <c r="B898" s="220" t="s">
        <v>1801</v>
      </c>
      <c r="C898" s="258">
        <v>0</v>
      </c>
    </row>
    <row r="899" ht="23.1" customHeight="1" spans="1:3">
      <c r="A899" s="220">
        <v>2130237</v>
      </c>
      <c r="B899" s="220" t="s">
        <v>1767</v>
      </c>
      <c r="C899" s="258">
        <v>0</v>
      </c>
    </row>
    <row r="900" ht="23.1" customHeight="1" spans="1:3">
      <c r="A900" s="220">
        <v>2130299</v>
      </c>
      <c r="B900" s="220" t="s">
        <v>1802</v>
      </c>
      <c r="C900" s="258">
        <v>0</v>
      </c>
    </row>
    <row r="901" ht="23.1" customHeight="1" spans="1:3">
      <c r="A901" s="256">
        <v>21303</v>
      </c>
      <c r="B901" s="218" t="s">
        <v>1803</v>
      </c>
      <c r="C901" s="257">
        <f>SUM(C902:C928)</f>
        <v>3222.137516</v>
      </c>
    </row>
    <row r="902" ht="23.1" customHeight="1" spans="1:3">
      <c r="A902" s="220">
        <v>2130301</v>
      </c>
      <c r="B902" s="220" t="s">
        <v>1137</v>
      </c>
      <c r="C902" s="258">
        <v>356.183203</v>
      </c>
    </row>
    <row r="903" ht="23.1" customHeight="1" spans="1:3">
      <c r="A903" s="220">
        <v>2130302</v>
      </c>
      <c r="B903" s="220" t="s">
        <v>1138</v>
      </c>
      <c r="C903" s="258">
        <v>0</v>
      </c>
    </row>
    <row r="904" ht="23.1" customHeight="1" spans="1:3">
      <c r="A904" s="220">
        <v>2130303</v>
      </c>
      <c r="B904" s="220" t="s">
        <v>1139</v>
      </c>
      <c r="C904" s="258">
        <v>0</v>
      </c>
    </row>
    <row r="905" ht="23.1" customHeight="1" spans="1:3">
      <c r="A905" s="220">
        <v>2130304</v>
      </c>
      <c r="B905" s="220" t="s">
        <v>1804</v>
      </c>
      <c r="C905" s="258">
        <v>517.067856</v>
      </c>
    </row>
    <row r="906" ht="23.1" customHeight="1" spans="1:3">
      <c r="A906" s="220">
        <v>2130305</v>
      </c>
      <c r="B906" s="220" t="s">
        <v>1805</v>
      </c>
      <c r="C906" s="258">
        <v>0</v>
      </c>
    </row>
    <row r="907" ht="23.1" customHeight="1" spans="1:3">
      <c r="A907" s="220">
        <v>2130306</v>
      </c>
      <c r="B907" s="220" t="s">
        <v>1806</v>
      </c>
      <c r="C907" s="258">
        <v>0</v>
      </c>
    </row>
    <row r="908" ht="23.1" customHeight="1" spans="1:3">
      <c r="A908" s="220">
        <v>2130307</v>
      </c>
      <c r="B908" s="220" t="s">
        <v>1807</v>
      </c>
      <c r="C908" s="258">
        <v>181.6671</v>
      </c>
    </row>
    <row r="909" ht="23.1" customHeight="1" spans="1:3">
      <c r="A909" s="220">
        <v>2130308</v>
      </c>
      <c r="B909" s="220" t="s">
        <v>1808</v>
      </c>
      <c r="C909" s="258">
        <v>0</v>
      </c>
    </row>
    <row r="910" ht="23.1" customHeight="1" spans="1:3">
      <c r="A910" s="220">
        <v>2130309</v>
      </c>
      <c r="B910" s="220" t="s">
        <v>1809</v>
      </c>
      <c r="C910" s="258">
        <v>0</v>
      </c>
    </row>
    <row r="911" ht="23.1" customHeight="1" spans="1:3">
      <c r="A911" s="220">
        <v>2130310</v>
      </c>
      <c r="B911" s="220" t="s">
        <v>1810</v>
      </c>
      <c r="C911" s="258">
        <v>631.317792</v>
      </c>
    </row>
    <row r="912" ht="23.1" customHeight="1" spans="1:3">
      <c r="A912" s="220">
        <v>2130311</v>
      </c>
      <c r="B912" s="220" t="s">
        <v>1811</v>
      </c>
      <c r="C912" s="258">
        <v>260.153761</v>
      </c>
    </row>
    <row r="913" ht="23.1" customHeight="1" spans="1:3">
      <c r="A913" s="220">
        <v>2130312</v>
      </c>
      <c r="B913" s="220" t="s">
        <v>1812</v>
      </c>
      <c r="C913" s="258">
        <v>0</v>
      </c>
    </row>
    <row r="914" ht="23.1" customHeight="1" spans="1:3">
      <c r="A914" s="220">
        <v>2130313</v>
      </c>
      <c r="B914" s="220" t="s">
        <v>1813</v>
      </c>
      <c r="C914" s="258">
        <v>0</v>
      </c>
    </row>
    <row r="915" ht="23.1" customHeight="1" spans="1:3">
      <c r="A915" s="220">
        <v>2130314</v>
      </c>
      <c r="B915" s="220" t="s">
        <v>1814</v>
      </c>
      <c r="C915" s="258">
        <v>684.258804</v>
      </c>
    </row>
    <row r="916" ht="23.1" customHeight="1" spans="1:3">
      <c r="A916" s="220">
        <v>2130315</v>
      </c>
      <c r="B916" s="220" t="s">
        <v>1815</v>
      </c>
      <c r="C916" s="258">
        <v>0</v>
      </c>
    </row>
    <row r="917" ht="23.1" customHeight="1" spans="1:3">
      <c r="A917" s="220">
        <v>2130316</v>
      </c>
      <c r="B917" s="220" t="s">
        <v>1816</v>
      </c>
      <c r="C917" s="258">
        <v>238.5</v>
      </c>
    </row>
    <row r="918" ht="23.1" customHeight="1" spans="1:3">
      <c r="A918" s="220">
        <v>2130317</v>
      </c>
      <c r="B918" s="220" t="s">
        <v>1817</v>
      </c>
      <c r="C918" s="258">
        <v>0</v>
      </c>
    </row>
    <row r="919" ht="23.1" customHeight="1" spans="1:3">
      <c r="A919" s="220">
        <v>2130318</v>
      </c>
      <c r="B919" s="220" t="s">
        <v>1818</v>
      </c>
      <c r="C919" s="258">
        <v>0</v>
      </c>
    </row>
    <row r="920" ht="23.1" customHeight="1" spans="1:3">
      <c r="A920" s="220">
        <v>2130319</v>
      </c>
      <c r="B920" s="220" t="s">
        <v>1819</v>
      </c>
      <c r="C920" s="258">
        <v>0</v>
      </c>
    </row>
    <row r="921" ht="23.1" customHeight="1" spans="1:3">
      <c r="A921" s="220">
        <v>2130321</v>
      </c>
      <c r="B921" s="220" t="s">
        <v>1820</v>
      </c>
      <c r="C921" s="258">
        <v>0</v>
      </c>
    </row>
    <row r="922" ht="23.1" customHeight="1" spans="1:3">
      <c r="A922" s="220">
        <v>2130322</v>
      </c>
      <c r="B922" s="220" t="s">
        <v>1821</v>
      </c>
      <c r="C922" s="258">
        <v>0</v>
      </c>
    </row>
    <row r="923" ht="23.1" customHeight="1" spans="1:3">
      <c r="A923" s="220">
        <v>2130333</v>
      </c>
      <c r="B923" s="220" t="s">
        <v>1795</v>
      </c>
      <c r="C923" s="258">
        <v>0</v>
      </c>
    </row>
    <row r="924" ht="23.1" customHeight="1" spans="1:3">
      <c r="A924" s="220">
        <v>2130334</v>
      </c>
      <c r="B924" s="220" t="s">
        <v>1822</v>
      </c>
      <c r="C924" s="258">
        <v>0</v>
      </c>
    </row>
    <row r="925" ht="23.1" customHeight="1" spans="1:3">
      <c r="A925" s="220">
        <v>2130335</v>
      </c>
      <c r="B925" s="220" t="s">
        <v>1823</v>
      </c>
      <c r="C925" s="258">
        <v>99.989</v>
      </c>
    </row>
    <row r="926" ht="23.1" customHeight="1" spans="1:3">
      <c r="A926" s="220">
        <v>2130336</v>
      </c>
      <c r="B926" s="220" t="s">
        <v>1824</v>
      </c>
      <c r="C926" s="258">
        <v>0</v>
      </c>
    </row>
    <row r="927" ht="23.1" customHeight="1" spans="1:3">
      <c r="A927" s="220">
        <v>2130337</v>
      </c>
      <c r="B927" s="220" t="s">
        <v>1825</v>
      </c>
      <c r="C927" s="258">
        <v>0</v>
      </c>
    </row>
    <row r="928" ht="23.1" customHeight="1" spans="1:3">
      <c r="A928" s="220">
        <v>2130399</v>
      </c>
      <c r="B928" s="220" t="s">
        <v>1826</v>
      </c>
      <c r="C928" s="258">
        <v>253</v>
      </c>
    </row>
    <row r="929" ht="23.1" customHeight="1" spans="1:3">
      <c r="A929" s="256">
        <v>21305</v>
      </c>
      <c r="B929" s="218" t="s">
        <v>1827</v>
      </c>
      <c r="C929" s="257">
        <f>SUM(C930:C939)</f>
        <v>2489.939898</v>
      </c>
    </row>
    <row r="930" ht="23.1" customHeight="1" spans="1:3">
      <c r="A930" s="220">
        <v>2130501</v>
      </c>
      <c r="B930" s="220" t="s">
        <v>1137</v>
      </c>
      <c r="C930" s="258">
        <v>486.616571</v>
      </c>
    </row>
    <row r="931" ht="23.1" customHeight="1" spans="1:3">
      <c r="A931" s="220">
        <v>2130502</v>
      </c>
      <c r="B931" s="220" t="s">
        <v>1138</v>
      </c>
      <c r="C931" s="258">
        <v>0</v>
      </c>
    </row>
    <row r="932" ht="23.1" customHeight="1" spans="1:3">
      <c r="A932" s="220">
        <v>2130503</v>
      </c>
      <c r="B932" s="220" t="s">
        <v>1139</v>
      </c>
      <c r="C932" s="258">
        <v>0</v>
      </c>
    </row>
    <row r="933" ht="23.1" customHeight="1" spans="1:3">
      <c r="A933" s="220">
        <v>2130504</v>
      </c>
      <c r="B933" s="220" t="s">
        <v>1828</v>
      </c>
      <c r="C933" s="258">
        <v>0</v>
      </c>
    </row>
    <row r="934" ht="23.1" customHeight="1" spans="1:3">
      <c r="A934" s="220">
        <v>2130505</v>
      </c>
      <c r="B934" s="220" t="s">
        <v>1829</v>
      </c>
      <c r="C934" s="258">
        <v>1198.9988</v>
      </c>
    </row>
    <row r="935" ht="23.1" customHeight="1" spans="1:3">
      <c r="A935" s="220">
        <v>2130506</v>
      </c>
      <c r="B935" s="220" t="s">
        <v>1830</v>
      </c>
      <c r="C935" s="258">
        <v>640.4621</v>
      </c>
    </row>
    <row r="936" ht="23.1" customHeight="1" spans="1:3">
      <c r="A936" s="220">
        <v>2130507</v>
      </c>
      <c r="B936" s="220" t="s">
        <v>1831</v>
      </c>
      <c r="C936" s="258">
        <v>0</v>
      </c>
    </row>
    <row r="937" ht="23.1" customHeight="1" spans="1:3">
      <c r="A937" s="220">
        <v>2130508</v>
      </c>
      <c r="B937" s="220" t="s">
        <v>1832</v>
      </c>
      <c r="C937" s="258">
        <v>0</v>
      </c>
    </row>
    <row r="938" ht="23.1" customHeight="1" spans="1:3">
      <c r="A938" s="220">
        <v>2130550</v>
      </c>
      <c r="B938" s="220" t="s">
        <v>1833</v>
      </c>
      <c r="C938" s="258">
        <v>126.962427</v>
      </c>
    </row>
    <row r="939" ht="23.1" customHeight="1" spans="1:3">
      <c r="A939" s="220">
        <v>2130599</v>
      </c>
      <c r="B939" s="220" t="s">
        <v>1834</v>
      </c>
      <c r="C939" s="258">
        <v>36.9</v>
      </c>
    </row>
    <row r="940" ht="23.1" customHeight="1" spans="1:3">
      <c r="A940" s="256">
        <v>21307</v>
      </c>
      <c r="B940" s="218" t="s">
        <v>1835</v>
      </c>
      <c r="C940" s="257">
        <f>SUM(C941:C946)</f>
        <v>1352.2957</v>
      </c>
    </row>
    <row r="941" ht="23.1" customHeight="1" spans="1:3">
      <c r="A941" s="220">
        <v>2130701</v>
      </c>
      <c r="B941" s="220" t="s">
        <v>1836</v>
      </c>
      <c r="C941" s="258">
        <v>298.6</v>
      </c>
    </row>
    <row r="942" ht="23.1" customHeight="1" spans="1:3">
      <c r="A942" s="220">
        <v>2130704</v>
      </c>
      <c r="B942" s="220" t="s">
        <v>1837</v>
      </c>
      <c r="C942" s="258">
        <v>0</v>
      </c>
    </row>
    <row r="943" ht="23.1" customHeight="1" spans="1:3">
      <c r="A943" s="220">
        <v>2130705</v>
      </c>
      <c r="B943" s="220" t="s">
        <v>1838</v>
      </c>
      <c r="C943" s="258">
        <v>1053.6957</v>
      </c>
    </row>
    <row r="944" ht="23.1" customHeight="1" spans="1:3">
      <c r="A944" s="220">
        <v>2130706</v>
      </c>
      <c r="B944" s="220" t="s">
        <v>1839</v>
      </c>
      <c r="C944" s="258">
        <v>0</v>
      </c>
    </row>
    <row r="945" ht="23.1" customHeight="1" spans="1:3">
      <c r="A945" s="220">
        <v>2130707</v>
      </c>
      <c r="B945" s="220" t="s">
        <v>1840</v>
      </c>
      <c r="C945" s="258">
        <v>0</v>
      </c>
    </row>
    <row r="946" ht="23.1" customHeight="1" spans="1:3">
      <c r="A946" s="220">
        <v>2130799</v>
      </c>
      <c r="B946" s="220" t="s">
        <v>1841</v>
      </c>
      <c r="C946" s="258">
        <v>0</v>
      </c>
    </row>
    <row r="947" ht="23.1" customHeight="1" spans="1:3">
      <c r="A947" s="256">
        <v>21308</v>
      </c>
      <c r="B947" s="218" t="s">
        <v>1842</v>
      </c>
      <c r="C947" s="257">
        <f>SUM(C948:C953)</f>
        <v>300</v>
      </c>
    </row>
    <row r="948" ht="23.1" customHeight="1" spans="1:3">
      <c r="A948" s="220">
        <v>2130801</v>
      </c>
      <c r="B948" s="220" t="s">
        <v>1843</v>
      </c>
      <c r="C948" s="258">
        <v>0</v>
      </c>
    </row>
    <row r="949" ht="23.1" customHeight="1" spans="1:3">
      <c r="A949" s="220">
        <v>2130802</v>
      </c>
      <c r="B949" s="220" t="s">
        <v>1844</v>
      </c>
      <c r="C949" s="258">
        <v>0</v>
      </c>
    </row>
    <row r="950" ht="23.1" customHeight="1" spans="1:3">
      <c r="A950" s="220">
        <v>2130803</v>
      </c>
      <c r="B950" s="220" t="s">
        <v>1845</v>
      </c>
      <c r="C950" s="258">
        <v>300</v>
      </c>
    </row>
    <row r="951" ht="23.1" customHeight="1" spans="1:3">
      <c r="A951" s="220">
        <v>2130804</v>
      </c>
      <c r="B951" s="220" t="s">
        <v>1846</v>
      </c>
      <c r="C951" s="258">
        <v>0</v>
      </c>
    </row>
    <row r="952" ht="23.1" customHeight="1" spans="1:3">
      <c r="A952" s="220">
        <v>2130805</v>
      </c>
      <c r="B952" s="220" t="s">
        <v>1847</v>
      </c>
      <c r="C952" s="258">
        <v>0</v>
      </c>
    </row>
    <row r="953" ht="23.1" customHeight="1" spans="1:3">
      <c r="A953" s="220">
        <v>2130899</v>
      </c>
      <c r="B953" s="220" t="s">
        <v>1848</v>
      </c>
      <c r="C953" s="258">
        <v>0</v>
      </c>
    </row>
    <row r="954" ht="23.1" customHeight="1" spans="1:3">
      <c r="A954" s="256">
        <v>21309</v>
      </c>
      <c r="B954" s="218" t="s">
        <v>1849</v>
      </c>
      <c r="C954" s="257">
        <f>SUM(C955:C956)</f>
        <v>0</v>
      </c>
    </row>
    <row r="955" ht="23.1" customHeight="1" spans="1:3">
      <c r="A955" s="220">
        <v>2130901</v>
      </c>
      <c r="B955" s="220" t="s">
        <v>1850</v>
      </c>
      <c r="C955" s="258">
        <v>0</v>
      </c>
    </row>
    <row r="956" ht="23.1" customHeight="1" spans="1:3">
      <c r="A956" s="220">
        <v>2130999</v>
      </c>
      <c r="B956" s="220" t="s">
        <v>1851</v>
      </c>
      <c r="C956" s="258">
        <v>0</v>
      </c>
    </row>
    <row r="957" ht="23.1" customHeight="1" spans="1:3">
      <c r="A957" s="256">
        <v>21399</v>
      </c>
      <c r="B957" s="218" t="s">
        <v>1852</v>
      </c>
      <c r="C957" s="257">
        <f>SUM(C958:C959)</f>
        <v>0</v>
      </c>
    </row>
    <row r="958" ht="23.1" customHeight="1" spans="1:3">
      <c r="A958" s="220">
        <v>2139901</v>
      </c>
      <c r="B958" s="220" t="s">
        <v>1853</v>
      </c>
      <c r="C958" s="258">
        <v>0</v>
      </c>
    </row>
    <row r="959" ht="23.1" customHeight="1" spans="1:3">
      <c r="A959" s="220">
        <v>2139999</v>
      </c>
      <c r="B959" s="220" t="s">
        <v>1854</v>
      </c>
      <c r="C959" s="258">
        <v>0</v>
      </c>
    </row>
    <row r="960" ht="23.1" customHeight="1" spans="1:3">
      <c r="A960" s="218">
        <v>214</v>
      </c>
      <c r="B960" s="218" t="s">
        <v>1855</v>
      </c>
      <c r="C960" s="253">
        <f>C961+C984+C994+C1004+C1009+C1016+C1021</f>
        <v>2793.234641</v>
      </c>
    </row>
    <row r="961" ht="23.1" customHeight="1" spans="1:3">
      <c r="A961" s="256">
        <v>21401</v>
      </c>
      <c r="B961" s="218" t="s">
        <v>1856</v>
      </c>
      <c r="C961" s="257">
        <f>SUM(C962:C983)</f>
        <v>2574.254641</v>
      </c>
    </row>
    <row r="962" ht="23.1" customHeight="1" spans="1:3">
      <c r="A962" s="220">
        <v>2140101</v>
      </c>
      <c r="B962" s="220" t="s">
        <v>1137</v>
      </c>
      <c r="C962" s="258">
        <v>869.015349</v>
      </c>
    </row>
    <row r="963" ht="23.1" customHeight="1" spans="1:3">
      <c r="A963" s="220">
        <v>2140102</v>
      </c>
      <c r="B963" s="220" t="s">
        <v>1138</v>
      </c>
      <c r="C963" s="258">
        <v>0</v>
      </c>
    </row>
    <row r="964" ht="23.1" customHeight="1" spans="1:3">
      <c r="A964" s="220">
        <v>2140103</v>
      </c>
      <c r="B964" s="220" t="s">
        <v>1139</v>
      </c>
      <c r="C964" s="258">
        <v>0</v>
      </c>
    </row>
    <row r="965" ht="23.1" customHeight="1" spans="1:3">
      <c r="A965" s="220">
        <v>2140104</v>
      </c>
      <c r="B965" s="220" t="s">
        <v>1857</v>
      </c>
      <c r="C965" s="258">
        <v>0</v>
      </c>
    </row>
    <row r="966" ht="23.1" customHeight="1" spans="1:3">
      <c r="A966" s="220">
        <v>2140106</v>
      </c>
      <c r="B966" s="220" t="s">
        <v>1858</v>
      </c>
      <c r="C966" s="258">
        <v>1093.715952</v>
      </c>
    </row>
    <row r="967" ht="23.1" customHeight="1" spans="1:3">
      <c r="A967" s="220">
        <v>2140109</v>
      </c>
      <c r="B967" s="220" t="s">
        <v>1859</v>
      </c>
      <c r="C967" s="258">
        <v>0</v>
      </c>
    </row>
    <row r="968" ht="23.1" customHeight="1" spans="1:3">
      <c r="A968" s="220">
        <v>2140110</v>
      </c>
      <c r="B968" s="220" t="s">
        <v>1860</v>
      </c>
      <c r="C968" s="258">
        <v>0</v>
      </c>
    </row>
    <row r="969" ht="23.1" customHeight="1" spans="1:3">
      <c r="A969" s="220">
        <v>2140111</v>
      </c>
      <c r="B969" s="220" t="s">
        <v>1861</v>
      </c>
      <c r="C969" s="258">
        <v>0</v>
      </c>
    </row>
    <row r="970" ht="23.1" customHeight="1" spans="1:3">
      <c r="A970" s="220">
        <v>2140112</v>
      </c>
      <c r="B970" s="220" t="s">
        <v>1862</v>
      </c>
      <c r="C970" s="258">
        <v>611.52334</v>
      </c>
    </row>
    <row r="971" ht="23.1" customHeight="1" spans="1:3">
      <c r="A971" s="220">
        <v>2140114</v>
      </c>
      <c r="B971" s="220" t="s">
        <v>1863</v>
      </c>
      <c r="C971" s="258">
        <v>0</v>
      </c>
    </row>
    <row r="972" ht="23.1" customHeight="1" spans="1:3">
      <c r="A972" s="220">
        <v>2140122</v>
      </c>
      <c r="B972" s="220" t="s">
        <v>1864</v>
      </c>
      <c r="C972" s="258">
        <v>0</v>
      </c>
    </row>
    <row r="973" ht="23.1" customHeight="1" spans="1:3">
      <c r="A973" s="220">
        <v>2140123</v>
      </c>
      <c r="B973" s="220" t="s">
        <v>1865</v>
      </c>
      <c r="C973" s="258">
        <v>0</v>
      </c>
    </row>
    <row r="974" ht="23.1" customHeight="1" spans="1:3">
      <c r="A974" s="220">
        <v>2140127</v>
      </c>
      <c r="B974" s="220" t="s">
        <v>1866</v>
      </c>
      <c r="C974" s="258">
        <v>0</v>
      </c>
    </row>
    <row r="975" ht="23.1" customHeight="1" spans="1:3">
      <c r="A975" s="220">
        <v>2140128</v>
      </c>
      <c r="B975" s="220" t="s">
        <v>1867</v>
      </c>
      <c r="C975" s="258">
        <v>0</v>
      </c>
    </row>
    <row r="976" ht="23.1" customHeight="1" spans="1:3">
      <c r="A976" s="220">
        <v>2140129</v>
      </c>
      <c r="B976" s="220" t="s">
        <v>1868</v>
      </c>
      <c r="C976" s="258">
        <v>0</v>
      </c>
    </row>
    <row r="977" ht="23.1" customHeight="1" spans="1:3">
      <c r="A977" s="220">
        <v>2140130</v>
      </c>
      <c r="B977" s="220" t="s">
        <v>1869</v>
      </c>
      <c r="C977" s="258">
        <v>0</v>
      </c>
    </row>
    <row r="978" ht="23.1" customHeight="1" spans="1:3">
      <c r="A978" s="220">
        <v>2140131</v>
      </c>
      <c r="B978" s="220" t="s">
        <v>1870</v>
      </c>
      <c r="C978" s="258">
        <v>0</v>
      </c>
    </row>
    <row r="979" ht="23.1" customHeight="1" spans="1:3">
      <c r="A979" s="220">
        <v>2140133</v>
      </c>
      <c r="B979" s="220" t="s">
        <v>1871</v>
      </c>
      <c r="C979" s="258">
        <v>0</v>
      </c>
    </row>
    <row r="980" ht="23.1" customHeight="1" spans="1:3">
      <c r="A980" s="220">
        <v>2140136</v>
      </c>
      <c r="B980" s="220" t="s">
        <v>1872</v>
      </c>
      <c r="C980" s="258">
        <v>0</v>
      </c>
    </row>
    <row r="981" ht="23.1" customHeight="1" spans="1:3">
      <c r="A981" s="220">
        <v>2140138</v>
      </c>
      <c r="B981" s="220" t="s">
        <v>1873</v>
      </c>
      <c r="C981" s="258">
        <v>0</v>
      </c>
    </row>
    <row r="982" ht="23.1" customHeight="1" spans="1:3">
      <c r="A982" s="220">
        <v>2140139</v>
      </c>
      <c r="B982" s="220" t="s">
        <v>1874</v>
      </c>
      <c r="C982" s="258">
        <v>0</v>
      </c>
    </row>
    <row r="983" ht="23.1" customHeight="1" spans="1:3">
      <c r="A983" s="220">
        <v>2140199</v>
      </c>
      <c r="B983" s="220" t="s">
        <v>1875</v>
      </c>
      <c r="C983" s="258">
        <v>0</v>
      </c>
    </row>
    <row r="984" ht="23.1" customHeight="1" spans="1:3">
      <c r="A984" s="256">
        <v>21402</v>
      </c>
      <c r="B984" s="218" t="s">
        <v>1876</v>
      </c>
      <c r="C984" s="257">
        <f>SUM(C985:C993)</f>
        <v>0</v>
      </c>
    </row>
    <row r="985" ht="23.1" customHeight="1" spans="1:3">
      <c r="A985" s="220">
        <v>2140201</v>
      </c>
      <c r="B985" s="220" t="s">
        <v>1137</v>
      </c>
      <c r="C985" s="258">
        <v>0</v>
      </c>
    </row>
    <row r="986" ht="23.1" customHeight="1" spans="1:3">
      <c r="A986" s="220">
        <v>2140202</v>
      </c>
      <c r="B986" s="220" t="s">
        <v>1138</v>
      </c>
      <c r="C986" s="258">
        <v>0</v>
      </c>
    </row>
    <row r="987" ht="23.1" customHeight="1" spans="1:3">
      <c r="A987" s="220">
        <v>2140203</v>
      </c>
      <c r="B987" s="220" t="s">
        <v>1139</v>
      </c>
      <c r="C987" s="258">
        <v>0</v>
      </c>
    </row>
    <row r="988" ht="23.1" customHeight="1" spans="1:3">
      <c r="A988" s="220">
        <v>2140204</v>
      </c>
      <c r="B988" s="220" t="s">
        <v>1877</v>
      </c>
      <c r="C988" s="258">
        <v>0</v>
      </c>
    </row>
    <row r="989" ht="23.1" customHeight="1" spans="1:3">
      <c r="A989" s="220">
        <v>2140205</v>
      </c>
      <c r="B989" s="220" t="s">
        <v>1878</v>
      </c>
      <c r="C989" s="258">
        <v>0</v>
      </c>
    </row>
    <row r="990" ht="23.1" customHeight="1" spans="1:3">
      <c r="A990" s="220">
        <v>2140206</v>
      </c>
      <c r="B990" s="220" t="s">
        <v>1879</v>
      </c>
      <c r="C990" s="258">
        <v>0</v>
      </c>
    </row>
    <row r="991" ht="23.1" customHeight="1" spans="1:3">
      <c r="A991" s="220">
        <v>2140207</v>
      </c>
      <c r="B991" s="220" t="s">
        <v>1880</v>
      </c>
      <c r="C991" s="258">
        <v>0</v>
      </c>
    </row>
    <row r="992" ht="23.1" customHeight="1" spans="1:3">
      <c r="A992" s="220">
        <v>2140208</v>
      </c>
      <c r="B992" s="220" t="s">
        <v>1881</v>
      </c>
      <c r="C992" s="258">
        <v>0</v>
      </c>
    </row>
    <row r="993" ht="23.1" customHeight="1" spans="1:3">
      <c r="A993" s="220">
        <v>2140299</v>
      </c>
      <c r="B993" s="220" t="s">
        <v>1882</v>
      </c>
      <c r="C993" s="258">
        <v>0</v>
      </c>
    </row>
    <row r="994" ht="23.1" customHeight="1" spans="1:3">
      <c r="A994" s="256">
        <v>21403</v>
      </c>
      <c r="B994" s="218" t="s">
        <v>1883</v>
      </c>
      <c r="C994" s="257">
        <f>SUM(C995:C1003)</f>
        <v>0</v>
      </c>
    </row>
    <row r="995" ht="23.1" customHeight="1" spans="1:3">
      <c r="A995" s="220">
        <v>2140301</v>
      </c>
      <c r="B995" s="220" t="s">
        <v>1137</v>
      </c>
      <c r="C995" s="258">
        <v>0</v>
      </c>
    </row>
    <row r="996" ht="23.1" customHeight="1" spans="1:3">
      <c r="A996" s="220">
        <v>2140302</v>
      </c>
      <c r="B996" s="220" t="s">
        <v>1138</v>
      </c>
      <c r="C996" s="258">
        <v>0</v>
      </c>
    </row>
    <row r="997" ht="23.1" customHeight="1" spans="1:3">
      <c r="A997" s="220">
        <v>2140303</v>
      </c>
      <c r="B997" s="220" t="s">
        <v>1139</v>
      </c>
      <c r="C997" s="258">
        <v>0</v>
      </c>
    </row>
    <row r="998" ht="23.1" customHeight="1" spans="1:3">
      <c r="A998" s="220">
        <v>2140304</v>
      </c>
      <c r="B998" s="220" t="s">
        <v>1884</v>
      </c>
      <c r="C998" s="258">
        <v>0</v>
      </c>
    </row>
    <row r="999" ht="23.1" customHeight="1" spans="1:3">
      <c r="A999" s="220">
        <v>2140305</v>
      </c>
      <c r="B999" s="220" t="s">
        <v>1885</v>
      </c>
      <c r="C999" s="258">
        <v>0</v>
      </c>
    </row>
    <row r="1000" ht="23.1" customHeight="1" spans="1:3">
      <c r="A1000" s="220">
        <v>2140306</v>
      </c>
      <c r="B1000" s="220" t="s">
        <v>1886</v>
      </c>
      <c r="C1000" s="258">
        <v>0</v>
      </c>
    </row>
    <row r="1001" ht="23.1" customHeight="1" spans="1:3">
      <c r="A1001" s="220">
        <v>2140307</v>
      </c>
      <c r="B1001" s="220" t="s">
        <v>1887</v>
      </c>
      <c r="C1001" s="258">
        <v>0</v>
      </c>
    </row>
    <row r="1002" ht="23.1" customHeight="1" spans="1:3">
      <c r="A1002" s="220">
        <v>2140308</v>
      </c>
      <c r="B1002" s="220" t="s">
        <v>1888</v>
      </c>
      <c r="C1002" s="258">
        <v>0</v>
      </c>
    </row>
    <row r="1003" ht="23.1" customHeight="1" spans="1:3">
      <c r="A1003" s="220">
        <v>2140399</v>
      </c>
      <c r="B1003" s="220" t="s">
        <v>1889</v>
      </c>
      <c r="C1003" s="258">
        <v>0</v>
      </c>
    </row>
    <row r="1004" ht="23.1" customHeight="1" spans="1:3">
      <c r="A1004" s="256">
        <v>21404</v>
      </c>
      <c r="B1004" s="218" t="s">
        <v>1890</v>
      </c>
      <c r="C1004" s="257">
        <f>SUM(C1005:C1008)</f>
        <v>0</v>
      </c>
    </row>
    <row r="1005" ht="23.1" customHeight="1" spans="1:3">
      <c r="A1005" s="220">
        <v>2140401</v>
      </c>
      <c r="B1005" s="220" t="s">
        <v>1891</v>
      </c>
      <c r="C1005" s="258">
        <v>0</v>
      </c>
    </row>
    <row r="1006" ht="23.1" customHeight="1" spans="1:3">
      <c r="A1006" s="220">
        <v>2140402</v>
      </c>
      <c r="B1006" s="220" t="s">
        <v>1892</v>
      </c>
      <c r="C1006" s="258">
        <v>0</v>
      </c>
    </row>
    <row r="1007" ht="23.1" customHeight="1" spans="1:3">
      <c r="A1007" s="220">
        <v>2140403</v>
      </c>
      <c r="B1007" s="220" t="s">
        <v>1893</v>
      </c>
      <c r="C1007" s="258">
        <v>0</v>
      </c>
    </row>
    <row r="1008" ht="23.1" customHeight="1" spans="1:3">
      <c r="A1008" s="220">
        <v>2140499</v>
      </c>
      <c r="B1008" s="220" t="s">
        <v>1894</v>
      </c>
      <c r="C1008" s="258">
        <v>0</v>
      </c>
    </row>
    <row r="1009" ht="23.1" customHeight="1" spans="1:3">
      <c r="A1009" s="256">
        <v>21405</v>
      </c>
      <c r="B1009" s="218" t="s">
        <v>1895</v>
      </c>
      <c r="C1009" s="257">
        <f>SUM(C1010:C1015)</f>
        <v>0</v>
      </c>
    </row>
    <row r="1010" ht="23.1" customHeight="1" spans="1:3">
      <c r="A1010" s="220">
        <v>2140501</v>
      </c>
      <c r="B1010" s="220" t="s">
        <v>1137</v>
      </c>
      <c r="C1010" s="258">
        <v>0</v>
      </c>
    </row>
    <row r="1011" ht="23.1" customHeight="1" spans="1:3">
      <c r="A1011" s="220">
        <v>2140502</v>
      </c>
      <c r="B1011" s="220" t="s">
        <v>1138</v>
      </c>
      <c r="C1011" s="258">
        <v>0</v>
      </c>
    </row>
    <row r="1012" ht="23.1" customHeight="1" spans="1:3">
      <c r="A1012" s="220">
        <v>2140503</v>
      </c>
      <c r="B1012" s="220" t="s">
        <v>1139</v>
      </c>
      <c r="C1012" s="258">
        <v>0</v>
      </c>
    </row>
    <row r="1013" ht="23.1" customHeight="1" spans="1:3">
      <c r="A1013" s="220">
        <v>2140504</v>
      </c>
      <c r="B1013" s="220" t="s">
        <v>1881</v>
      </c>
      <c r="C1013" s="258">
        <v>0</v>
      </c>
    </row>
    <row r="1014" ht="23.1" customHeight="1" spans="1:3">
      <c r="A1014" s="220">
        <v>2140505</v>
      </c>
      <c r="B1014" s="220" t="s">
        <v>1896</v>
      </c>
      <c r="C1014" s="258">
        <v>0</v>
      </c>
    </row>
    <row r="1015" ht="23.1" customHeight="1" spans="1:3">
      <c r="A1015" s="220">
        <v>2140599</v>
      </c>
      <c r="B1015" s="220" t="s">
        <v>1897</v>
      </c>
      <c r="C1015" s="258">
        <v>0</v>
      </c>
    </row>
    <row r="1016" ht="23.1" customHeight="1" spans="1:3">
      <c r="A1016" s="256">
        <v>21406</v>
      </c>
      <c r="B1016" s="218" t="s">
        <v>1898</v>
      </c>
      <c r="C1016" s="257">
        <f>SUM(C1017:C1020)</f>
        <v>0</v>
      </c>
    </row>
    <row r="1017" ht="23.1" customHeight="1" spans="1:3">
      <c r="A1017" s="220">
        <v>2140601</v>
      </c>
      <c r="B1017" s="220" t="s">
        <v>1899</v>
      </c>
      <c r="C1017" s="258">
        <v>0</v>
      </c>
    </row>
    <row r="1018" ht="23.1" customHeight="1" spans="1:3">
      <c r="A1018" s="220">
        <v>2140602</v>
      </c>
      <c r="B1018" s="220" t="s">
        <v>1900</v>
      </c>
      <c r="C1018" s="258">
        <v>0</v>
      </c>
    </row>
    <row r="1019" ht="23.1" customHeight="1" spans="1:3">
      <c r="A1019" s="220">
        <v>2140603</v>
      </c>
      <c r="B1019" s="220" t="s">
        <v>1901</v>
      </c>
      <c r="C1019" s="258">
        <v>0</v>
      </c>
    </row>
    <row r="1020" ht="23.1" customHeight="1" spans="1:3">
      <c r="A1020" s="220">
        <v>2140699</v>
      </c>
      <c r="B1020" s="220" t="s">
        <v>1902</v>
      </c>
      <c r="C1020" s="258">
        <v>0</v>
      </c>
    </row>
    <row r="1021" ht="23.1" customHeight="1" spans="1:3">
      <c r="A1021" s="256">
        <v>21499</v>
      </c>
      <c r="B1021" s="218" t="s">
        <v>1903</v>
      </c>
      <c r="C1021" s="257">
        <f>SUM(C1022:C1023)</f>
        <v>218.98</v>
      </c>
    </row>
    <row r="1022" ht="23.1" customHeight="1" spans="1:3">
      <c r="A1022" s="220">
        <v>2149901</v>
      </c>
      <c r="B1022" s="220" t="s">
        <v>1904</v>
      </c>
      <c r="C1022" s="258">
        <v>218.98</v>
      </c>
    </row>
    <row r="1023" ht="23.1" customHeight="1" spans="1:3">
      <c r="A1023" s="220">
        <v>2149999</v>
      </c>
      <c r="B1023" s="220" t="s">
        <v>1905</v>
      </c>
      <c r="C1023" s="258">
        <v>0</v>
      </c>
    </row>
    <row r="1024" ht="23.1" customHeight="1" spans="1:3">
      <c r="A1024" s="218">
        <v>215</v>
      </c>
      <c r="B1024" s="218" t="s">
        <v>1906</v>
      </c>
      <c r="C1024" s="253">
        <f>C1025+C1035+C1051+C1056+C1067+C1074+C1082</f>
        <v>761.937425</v>
      </c>
    </row>
    <row r="1025" ht="23.1" customHeight="1" spans="1:3">
      <c r="A1025" s="256">
        <v>21501</v>
      </c>
      <c r="B1025" s="218" t="s">
        <v>1907</v>
      </c>
      <c r="C1025" s="257">
        <f>SUM(C1026:C1034)</f>
        <v>0</v>
      </c>
    </row>
    <row r="1026" ht="23.1" customHeight="1" spans="1:3">
      <c r="A1026" s="220">
        <v>2150101</v>
      </c>
      <c r="B1026" s="220" t="s">
        <v>1137</v>
      </c>
      <c r="C1026" s="258">
        <v>0</v>
      </c>
    </row>
    <row r="1027" ht="23.1" customHeight="1" spans="1:3">
      <c r="A1027" s="220">
        <v>2150102</v>
      </c>
      <c r="B1027" s="220" t="s">
        <v>1138</v>
      </c>
      <c r="C1027" s="258">
        <v>0</v>
      </c>
    </row>
    <row r="1028" ht="23.1" customHeight="1" spans="1:3">
      <c r="A1028" s="220">
        <v>2150103</v>
      </c>
      <c r="B1028" s="220" t="s">
        <v>1139</v>
      </c>
      <c r="C1028" s="258">
        <v>0</v>
      </c>
    </row>
    <row r="1029" ht="23.1" customHeight="1" spans="1:3">
      <c r="A1029" s="220">
        <v>2150104</v>
      </c>
      <c r="B1029" s="220" t="s">
        <v>1908</v>
      </c>
      <c r="C1029" s="258">
        <v>0</v>
      </c>
    </row>
    <row r="1030" ht="23.1" customHeight="1" spans="1:3">
      <c r="A1030" s="220">
        <v>2150105</v>
      </c>
      <c r="B1030" s="220" t="s">
        <v>1909</v>
      </c>
      <c r="C1030" s="258">
        <v>0</v>
      </c>
    </row>
    <row r="1031" ht="23.1" customHeight="1" spans="1:3">
      <c r="A1031" s="220">
        <v>2150106</v>
      </c>
      <c r="B1031" s="220" t="s">
        <v>1910</v>
      </c>
      <c r="C1031" s="258">
        <v>0</v>
      </c>
    </row>
    <row r="1032" ht="23.1" customHeight="1" spans="1:3">
      <c r="A1032" s="220">
        <v>2150107</v>
      </c>
      <c r="B1032" s="220" t="s">
        <v>1911</v>
      </c>
      <c r="C1032" s="258">
        <v>0</v>
      </c>
    </row>
    <row r="1033" ht="23.1" customHeight="1" spans="1:3">
      <c r="A1033" s="220">
        <v>2150108</v>
      </c>
      <c r="B1033" s="220" t="s">
        <v>1912</v>
      </c>
      <c r="C1033" s="258">
        <v>0</v>
      </c>
    </row>
    <row r="1034" ht="23.1" customHeight="1" spans="1:3">
      <c r="A1034" s="220">
        <v>2150199</v>
      </c>
      <c r="B1034" s="220" t="s">
        <v>1913</v>
      </c>
      <c r="C1034" s="258">
        <v>0</v>
      </c>
    </row>
    <row r="1035" ht="23.1" customHeight="1" spans="1:3">
      <c r="A1035" s="256">
        <v>21502</v>
      </c>
      <c r="B1035" s="218" t="s">
        <v>1914</v>
      </c>
      <c r="C1035" s="257">
        <f>SUM(C1036:C1050)</f>
        <v>0</v>
      </c>
    </row>
    <row r="1036" ht="23.1" customHeight="1" spans="1:3">
      <c r="A1036" s="220">
        <v>2150201</v>
      </c>
      <c r="B1036" s="220" t="s">
        <v>1137</v>
      </c>
      <c r="C1036" s="258">
        <v>0</v>
      </c>
    </row>
    <row r="1037" ht="23.1" customHeight="1" spans="1:3">
      <c r="A1037" s="220">
        <v>2150202</v>
      </c>
      <c r="B1037" s="220" t="s">
        <v>1138</v>
      </c>
      <c r="C1037" s="258">
        <v>0</v>
      </c>
    </row>
    <row r="1038" ht="23.1" customHeight="1" spans="1:3">
      <c r="A1038" s="220">
        <v>2150203</v>
      </c>
      <c r="B1038" s="220" t="s">
        <v>1139</v>
      </c>
      <c r="C1038" s="258">
        <v>0</v>
      </c>
    </row>
    <row r="1039" ht="23.1" customHeight="1" spans="1:3">
      <c r="A1039" s="220">
        <v>2150204</v>
      </c>
      <c r="B1039" s="220" t="s">
        <v>1915</v>
      </c>
      <c r="C1039" s="258">
        <v>0</v>
      </c>
    </row>
    <row r="1040" ht="23.1" customHeight="1" spans="1:3">
      <c r="A1040" s="220">
        <v>2150205</v>
      </c>
      <c r="B1040" s="220" t="s">
        <v>1916</v>
      </c>
      <c r="C1040" s="258">
        <v>0</v>
      </c>
    </row>
    <row r="1041" ht="23.1" customHeight="1" spans="1:3">
      <c r="A1041" s="220">
        <v>2150206</v>
      </c>
      <c r="B1041" s="220" t="s">
        <v>1917</v>
      </c>
      <c r="C1041" s="258">
        <v>0</v>
      </c>
    </row>
    <row r="1042" ht="23.1" customHeight="1" spans="1:3">
      <c r="A1042" s="220">
        <v>2150207</v>
      </c>
      <c r="B1042" s="220" t="s">
        <v>1918</v>
      </c>
      <c r="C1042" s="258">
        <v>0</v>
      </c>
    </row>
    <row r="1043" ht="23.1" customHeight="1" spans="1:3">
      <c r="A1043" s="220">
        <v>2150208</v>
      </c>
      <c r="B1043" s="220" t="s">
        <v>1919</v>
      </c>
      <c r="C1043" s="258">
        <v>0</v>
      </c>
    </row>
    <row r="1044" ht="23.1" customHeight="1" spans="1:3">
      <c r="A1044" s="220">
        <v>2150209</v>
      </c>
      <c r="B1044" s="220" t="s">
        <v>1920</v>
      </c>
      <c r="C1044" s="258">
        <v>0</v>
      </c>
    </row>
    <row r="1045" ht="23.1" customHeight="1" spans="1:3">
      <c r="A1045" s="220">
        <v>2150210</v>
      </c>
      <c r="B1045" s="220" t="s">
        <v>1921</v>
      </c>
      <c r="C1045" s="258">
        <v>0</v>
      </c>
    </row>
    <row r="1046" ht="23.1" customHeight="1" spans="1:3">
      <c r="A1046" s="220">
        <v>2150212</v>
      </c>
      <c r="B1046" s="220" t="s">
        <v>1922</v>
      </c>
      <c r="C1046" s="258">
        <v>0</v>
      </c>
    </row>
    <row r="1047" ht="23.1" customHeight="1" spans="1:3">
      <c r="A1047" s="220">
        <v>2150213</v>
      </c>
      <c r="B1047" s="220" t="s">
        <v>1923</v>
      </c>
      <c r="C1047" s="258">
        <v>0</v>
      </c>
    </row>
    <row r="1048" ht="23.1" customHeight="1" spans="1:3">
      <c r="A1048" s="220">
        <v>2150214</v>
      </c>
      <c r="B1048" s="220" t="s">
        <v>1924</v>
      </c>
      <c r="C1048" s="258">
        <v>0</v>
      </c>
    </row>
    <row r="1049" ht="23.1" customHeight="1" spans="1:3">
      <c r="A1049" s="220">
        <v>2150215</v>
      </c>
      <c r="B1049" s="220" t="s">
        <v>1925</v>
      </c>
      <c r="C1049" s="258">
        <v>0</v>
      </c>
    </row>
    <row r="1050" ht="23.1" customHeight="1" spans="1:3">
      <c r="A1050" s="220">
        <v>2150299</v>
      </c>
      <c r="B1050" s="220" t="s">
        <v>1926</v>
      </c>
      <c r="C1050" s="258">
        <v>0</v>
      </c>
    </row>
    <row r="1051" ht="23.1" customHeight="1" spans="1:3">
      <c r="A1051" s="256">
        <v>21503</v>
      </c>
      <c r="B1051" s="218" t="s">
        <v>1927</v>
      </c>
      <c r="C1051" s="257">
        <f>SUM(C1052:C1055)</f>
        <v>0</v>
      </c>
    </row>
    <row r="1052" ht="23.1" customHeight="1" spans="1:3">
      <c r="A1052" s="220">
        <v>2150301</v>
      </c>
      <c r="B1052" s="220" t="s">
        <v>1137</v>
      </c>
      <c r="C1052" s="258">
        <v>0</v>
      </c>
    </row>
    <row r="1053" ht="23.1" customHeight="1" spans="1:3">
      <c r="A1053" s="220">
        <v>2150302</v>
      </c>
      <c r="B1053" s="220" t="s">
        <v>1138</v>
      </c>
      <c r="C1053" s="258">
        <v>0</v>
      </c>
    </row>
    <row r="1054" ht="23.1" customHeight="1" spans="1:3">
      <c r="A1054" s="220">
        <v>2150303</v>
      </c>
      <c r="B1054" s="220" t="s">
        <v>1139</v>
      </c>
      <c r="C1054" s="258">
        <v>0</v>
      </c>
    </row>
    <row r="1055" ht="23.1" customHeight="1" spans="1:3">
      <c r="A1055" s="220">
        <v>2150399</v>
      </c>
      <c r="B1055" s="220" t="s">
        <v>1928</v>
      </c>
      <c r="C1055" s="258">
        <v>0</v>
      </c>
    </row>
    <row r="1056" ht="23.1" customHeight="1" spans="1:3">
      <c r="A1056" s="256">
        <v>21505</v>
      </c>
      <c r="B1056" s="218" t="s">
        <v>1929</v>
      </c>
      <c r="C1056" s="257">
        <f>SUM(C1057:C1066)</f>
        <v>0</v>
      </c>
    </row>
    <row r="1057" ht="23.1" customHeight="1" spans="1:3">
      <c r="A1057" s="220">
        <v>2150501</v>
      </c>
      <c r="B1057" s="220" t="s">
        <v>1137</v>
      </c>
      <c r="C1057" s="258">
        <v>0</v>
      </c>
    </row>
    <row r="1058" ht="23.1" customHeight="1" spans="1:3">
      <c r="A1058" s="220">
        <v>2150502</v>
      </c>
      <c r="B1058" s="220" t="s">
        <v>1138</v>
      </c>
      <c r="C1058" s="258">
        <v>0</v>
      </c>
    </row>
    <row r="1059" ht="23.1" customHeight="1" spans="1:3">
      <c r="A1059" s="220">
        <v>2150503</v>
      </c>
      <c r="B1059" s="220" t="s">
        <v>1139</v>
      </c>
      <c r="C1059" s="258">
        <v>0</v>
      </c>
    </row>
    <row r="1060" ht="23.1" customHeight="1" spans="1:3">
      <c r="A1060" s="220">
        <v>2150505</v>
      </c>
      <c r="B1060" s="220" t="s">
        <v>1930</v>
      </c>
      <c r="C1060" s="258">
        <v>0</v>
      </c>
    </row>
    <row r="1061" ht="23.1" customHeight="1" spans="1:3">
      <c r="A1061" s="220">
        <v>2150507</v>
      </c>
      <c r="B1061" s="220" t="s">
        <v>1931</v>
      </c>
      <c r="C1061" s="258">
        <v>0</v>
      </c>
    </row>
    <row r="1062" ht="23.1" customHeight="1" spans="1:3">
      <c r="A1062" s="220">
        <v>2150508</v>
      </c>
      <c r="B1062" s="220" t="s">
        <v>1932</v>
      </c>
      <c r="C1062" s="258">
        <v>0</v>
      </c>
    </row>
    <row r="1063" ht="23.1" customHeight="1" spans="1:3">
      <c r="A1063" s="220">
        <v>2150516</v>
      </c>
      <c r="B1063" s="220" t="s">
        <v>1933</v>
      </c>
      <c r="C1063" s="258">
        <v>0</v>
      </c>
    </row>
    <row r="1064" ht="23.1" customHeight="1" spans="1:3">
      <c r="A1064" s="220">
        <v>2150517</v>
      </c>
      <c r="B1064" s="220" t="s">
        <v>1934</v>
      </c>
      <c r="C1064" s="258">
        <v>0</v>
      </c>
    </row>
    <row r="1065" ht="23.1" customHeight="1" spans="1:3">
      <c r="A1065" s="220">
        <v>2150550</v>
      </c>
      <c r="B1065" s="220" t="s">
        <v>1143</v>
      </c>
      <c r="C1065" s="258">
        <v>0</v>
      </c>
    </row>
    <row r="1066" ht="23.1" customHeight="1" spans="1:3">
      <c r="A1066" s="220">
        <v>2150599</v>
      </c>
      <c r="B1066" s="220" t="s">
        <v>1935</v>
      </c>
      <c r="C1066" s="258">
        <v>0</v>
      </c>
    </row>
    <row r="1067" ht="23.1" customHeight="1" spans="1:3">
      <c r="A1067" s="256">
        <v>21507</v>
      </c>
      <c r="B1067" s="218" t="s">
        <v>1936</v>
      </c>
      <c r="C1067" s="257">
        <f>SUM(C1068:C1073)</f>
        <v>0</v>
      </c>
    </row>
    <row r="1068" ht="23.1" customHeight="1" spans="1:3">
      <c r="A1068" s="220">
        <v>2150701</v>
      </c>
      <c r="B1068" s="220" t="s">
        <v>1137</v>
      </c>
      <c r="C1068" s="258">
        <v>0</v>
      </c>
    </row>
    <row r="1069" ht="23.1" customHeight="1" spans="1:3">
      <c r="A1069" s="220">
        <v>2150702</v>
      </c>
      <c r="B1069" s="220" t="s">
        <v>1138</v>
      </c>
      <c r="C1069" s="258">
        <v>0</v>
      </c>
    </row>
    <row r="1070" ht="23.1" customHeight="1" spans="1:3">
      <c r="A1070" s="220">
        <v>2150703</v>
      </c>
      <c r="B1070" s="220" t="s">
        <v>1139</v>
      </c>
      <c r="C1070" s="258">
        <v>0</v>
      </c>
    </row>
    <row r="1071" ht="23.1" customHeight="1" spans="1:3">
      <c r="A1071" s="220">
        <v>2150704</v>
      </c>
      <c r="B1071" s="220" t="s">
        <v>1937</v>
      </c>
      <c r="C1071" s="258">
        <v>0</v>
      </c>
    </row>
    <row r="1072" ht="23.1" customHeight="1" spans="1:3">
      <c r="A1072" s="220">
        <v>2150705</v>
      </c>
      <c r="B1072" s="220" t="s">
        <v>1938</v>
      </c>
      <c r="C1072" s="258">
        <v>0</v>
      </c>
    </row>
    <row r="1073" ht="23.1" customHeight="1" spans="1:3">
      <c r="A1073" s="220">
        <v>2150799</v>
      </c>
      <c r="B1073" s="220" t="s">
        <v>1939</v>
      </c>
      <c r="C1073" s="258">
        <v>0</v>
      </c>
    </row>
    <row r="1074" ht="23.1" customHeight="1" spans="1:3">
      <c r="A1074" s="256">
        <v>21508</v>
      </c>
      <c r="B1074" s="218" t="s">
        <v>1940</v>
      </c>
      <c r="C1074" s="257">
        <f>SUM(C1075:C1081)</f>
        <v>761.937425</v>
      </c>
    </row>
    <row r="1075" ht="23.1" customHeight="1" spans="1:3">
      <c r="A1075" s="220">
        <v>2150801</v>
      </c>
      <c r="B1075" s="220" t="s">
        <v>1137</v>
      </c>
      <c r="C1075" s="258">
        <v>0</v>
      </c>
    </row>
    <row r="1076" ht="23.1" customHeight="1" spans="1:3">
      <c r="A1076" s="220">
        <v>2150802</v>
      </c>
      <c r="B1076" s="220" t="s">
        <v>1138</v>
      </c>
      <c r="C1076" s="258">
        <v>0</v>
      </c>
    </row>
    <row r="1077" ht="23.1" customHeight="1" spans="1:3">
      <c r="A1077" s="220">
        <v>2150803</v>
      </c>
      <c r="B1077" s="220" t="s">
        <v>1139</v>
      </c>
      <c r="C1077" s="258">
        <v>0</v>
      </c>
    </row>
    <row r="1078" ht="23.1" customHeight="1" spans="1:3">
      <c r="A1078" s="220">
        <v>2150804</v>
      </c>
      <c r="B1078" s="220" t="s">
        <v>1941</v>
      </c>
      <c r="C1078" s="258">
        <v>0</v>
      </c>
    </row>
    <row r="1079" ht="23.1" customHeight="1" spans="1:3">
      <c r="A1079" s="220">
        <v>2150805</v>
      </c>
      <c r="B1079" s="220" t="s">
        <v>1942</v>
      </c>
      <c r="C1079" s="258">
        <v>761.937425</v>
      </c>
    </row>
    <row r="1080" ht="23.1" customHeight="1" spans="1:3">
      <c r="A1080" s="220">
        <v>2150806</v>
      </c>
      <c r="B1080" s="220" t="s">
        <v>1943</v>
      </c>
      <c r="C1080" s="258">
        <v>0</v>
      </c>
    </row>
    <row r="1081" ht="23.1" customHeight="1" spans="1:3">
      <c r="A1081" s="220">
        <v>2150899</v>
      </c>
      <c r="B1081" s="220" t="s">
        <v>1944</v>
      </c>
      <c r="C1081" s="258">
        <v>0</v>
      </c>
    </row>
    <row r="1082" ht="23.1" customHeight="1" spans="1:3">
      <c r="A1082" s="256">
        <v>21599</v>
      </c>
      <c r="B1082" s="218" t="s">
        <v>1945</v>
      </c>
      <c r="C1082" s="257">
        <f>SUM(C1083:C1087)</f>
        <v>0</v>
      </c>
    </row>
    <row r="1083" ht="23.1" customHeight="1" spans="1:3">
      <c r="A1083" s="220">
        <v>2159901</v>
      </c>
      <c r="B1083" s="220" t="s">
        <v>1946</v>
      </c>
      <c r="C1083" s="258">
        <v>0</v>
      </c>
    </row>
    <row r="1084" ht="23.1" customHeight="1" spans="1:3">
      <c r="A1084" s="220">
        <v>2159904</v>
      </c>
      <c r="B1084" s="220" t="s">
        <v>1947</v>
      </c>
      <c r="C1084" s="258">
        <v>0</v>
      </c>
    </row>
    <row r="1085" ht="23.1" customHeight="1" spans="1:3">
      <c r="A1085" s="220">
        <v>2159905</v>
      </c>
      <c r="B1085" s="220" t="s">
        <v>1948</v>
      </c>
      <c r="C1085" s="258">
        <v>0</v>
      </c>
    </row>
    <row r="1086" ht="23.1" customHeight="1" spans="1:3">
      <c r="A1086" s="220">
        <v>2159906</v>
      </c>
      <c r="B1086" s="220" t="s">
        <v>1949</v>
      </c>
      <c r="C1086" s="258">
        <v>0</v>
      </c>
    </row>
    <row r="1087" ht="23.1" customHeight="1" spans="1:3">
      <c r="A1087" s="220">
        <v>2159999</v>
      </c>
      <c r="B1087" s="220" t="s">
        <v>1950</v>
      </c>
      <c r="C1087" s="258">
        <v>0</v>
      </c>
    </row>
    <row r="1088" ht="23.1" customHeight="1" spans="1:3">
      <c r="A1088" s="218">
        <v>216</v>
      </c>
      <c r="B1088" s="218" t="s">
        <v>1951</v>
      </c>
      <c r="C1088" s="253">
        <f>C1089+C1099+C1105</f>
        <v>313.500709</v>
      </c>
    </row>
    <row r="1089" ht="23.1" customHeight="1" spans="1:3">
      <c r="A1089" s="256">
        <v>21602</v>
      </c>
      <c r="B1089" s="218" t="s">
        <v>1952</v>
      </c>
      <c r="C1089" s="257">
        <f>SUM(C1090:C1098)</f>
        <v>313.500709</v>
      </c>
    </row>
    <row r="1090" ht="23.1" customHeight="1" spans="1:3">
      <c r="A1090" s="220">
        <v>2160201</v>
      </c>
      <c r="B1090" s="220" t="s">
        <v>1137</v>
      </c>
      <c r="C1090" s="258">
        <v>213.500709</v>
      </c>
    </row>
    <row r="1091" ht="23.1" customHeight="1" spans="1:3">
      <c r="A1091" s="220">
        <v>2160202</v>
      </c>
      <c r="B1091" s="220" t="s">
        <v>1138</v>
      </c>
      <c r="C1091" s="258">
        <v>0</v>
      </c>
    </row>
    <row r="1092" ht="23.1" customHeight="1" spans="1:3">
      <c r="A1092" s="220">
        <v>2160203</v>
      </c>
      <c r="B1092" s="220" t="s">
        <v>1139</v>
      </c>
      <c r="C1092" s="258">
        <v>0</v>
      </c>
    </row>
    <row r="1093" ht="23.1" customHeight="1" spans="1:3">
      <c r="A1093" s="220">
        <v>2160216</v>
      </c>
      <c r="B1093" s="220" t="s">
        <v>1953</v>
      </c>
      <c r="C1093" s="258">
        <v>0</v>
      </c>
    </row>
    <row r="1094" ht="23.1" customHeight="1" spans="1:3">
      <c r="A1094" s="220">
        <v>2160217</v>
      </c>
      <c r="B1094" s="220" t="s">
        <v>1954</v>
      </c>
      <c r="C1094" s="258">
        <v>0</v>
      </c>
    </row>
    <row r="1095" ht="23.1" customHeight="1" spans="1:3">
      <c r="A1095" s="220">
        <v>2160218</v>
      </c>
      <c r="B1095" s="220" t="s">
        <v>1955</v>
      </c>
      <c r="C1095" s="258">
        <v>0</v>
      </c>
    </row>
    <row r="1096" ht="23.1" customHeight="1" spans="1:3">
      <c r="A1096" s="220">
        <v>2160219</v>
      </c>
      <c r="B1096" s="220" t="s">
        <v>1956</v>
      </c>
      <c r="C1096" s="258">
        <v>0</v>
      </c>
    </row>
    <row r="1097" ht="23.1" customHeight="1" spans="1:3">
      <c r="A1097" s="220">
        <v>2160250</v>
      </c>
      <c r="B1097" s="220" t="s">
        <v>1143</v>
      </c>
      <c r="C1097" s="258">
        <v>0</v>
      </c>
    </row>
    <row r="1098" ht="23.1" customHeight="1" spans="1:3">
      <c r="A1098" s="220">
        <v>2160299</v>
      </c>
      <c r="B1098" s="220" t="s">
        <v>1957</v>
      </c>
      <c r="C1098" s="258">
        <v>100</v>
      </c>
    </row>
    <row r="1099" ht="23.1" customHeight="1" spans="1:3">
      <c r="A1099" s="256">
        <v>21606</v>
      </c>
      <c r="B1099" s="218" t="s">
        <v>1958</v>
      </c>
      <c r="C1099" s="257">
        <f>SUM(C1100:C1104)</f>
        <v>0</v>
      </c>
    </row>
    <row r="1100" ht="23.1" customHeight="1" spans="1:3">
      <c r="A1100" s="220">
        <v>2160601</v>
      </c>
      <c r="B1100" s="220" t="s">
        <v>1137</v>
      </c>
      <c r="C1100" s="258">
        <v>0</v>
      </c>
    </row>
    <row r="1101" ht="23.1" customHeight="1" spans="1:3">
      <c r="A1101" s="220">
        <v>2160602</v>
      </c>
      <c r="B1101" s="220" t="s">
        <v>1138</v>
      </c>
      <c r="C1101" s="258">
        <v>0</v>
      </c>
    </row>
    <row r="1102" ht="23.1" customHeight="1" spans="1:3">
      <c r="A1102" s="220">
        <v>2160603</v>
      </c>
      <c r="B1102" s="220" t="s">
        <v>1139</v>
      </c>
      <c r="C1102" s="258">
        <v>0</v>
      </c>
    </row>
    <row r="1103" ht="23.1" customHeight="1" spans="1:3">
      <c r="A1103" s="220">
        <v>2160607</v>
      </c>
      <c r="B1103" s="220" t="s">
        <v>1959</v>
      </c>
      <c r="C1103" s="258">
        <v>0</v>
      </c>
    </row>
    <row r="1104" ht="23.1" customHeight="1" spans="1:3">
      <c r="A1104" s="220">
        <v>2160699</v>
      </c>
      <c r="B1104" s="220" t="s">
        <v>1960</v>
      </c>
      <c r="C1104" s="258">
        <v>0</v>
      </c>
    </row>
    <row r="1105" ht="23.1" customHeight="1" spans="1:3">
      <c r="A1105" s="256">
        <v>21699</v>
      </c>
      <c r="B1105" s="218" t="s">
        <v>1961</v>
      </c>
      <c r="C1105" s="257">
        <f>SUM(C1106:C1107)</f>
        <v>0</v>
      </c>
    </row>
    <row r="1106" ht="23.1" customHeight="1" spans="1:3">
      <c r="A1106" s="220">
        <v>2169901</v>
      </c>
      <c r="B1106" s="220" t="s">
        <v>1962</v>
      </c>
      <c r="C1106" s="258">
        <v>0</v>
      </c>
    </row>
    <row r="1107" ht="23.1" customHeight="1" spans="1:3">
      <c r="A1107" s="220">
        <v>2169999</v>
      </c>
      <c r="B1107" s="220" t="s">
        <v>1963</v>
      </c>
      <c r="C1107" s="258">
        <v>0</v>
      </c>
    </row>
    <row r="1108" ht="23.1" customHeight="1" spans="1:3">
      <c r="A1108" s="218">
        <v>217</v>
      </c>
      <c r="B1108" s="218" t="s">
        <v>1964</v>
      </c>
      <c r="C1108" s="253">
        <f>C1109+C1116+C1126+C1132+C1135</f>
        <v>0</v>
      </c>
    </row>
    <row r="1109" ht="23.1" customHeight="1" spans="1:3">
      <c r="A1109" s="256">
        <v>21701</v>
      </c>
      <c r="B1109" s="218" t="s">
        <v>1965</v>
      </c>
      <c r="C1109" s="257">
        <f>SUM(C1110:C1115)</f>
        <v>0</v>
      </c>
    </row>
    <row r="1110" ht="23.1" customHeight="1" spans="1:3">
      <c r="A1110" s="220">
        <v>2170101</v>
      </c>
      <c r="B1110" s="220" t="s">
        <v>1137</v>
      </c>
      <c r="C1110" s="258">
        <v>0</v>
      </c>
    </row>
    <row r="1111" ht="23.1" customHeight="1" spans="1:3">
      <c r="A1111" s="220">
        <v>2170102</v>
      </c>
      <c r="B1111" s="220" t="s">
        <v>1138</v>
      </c>
      <c r="C1111" s="258">
        <v>0</v>
      </c>
    </row>
    <row r="1112" ht="23.1" customHeight="1" spans="1:3">
      <c r="A1112" s="220">
        <v>2170103</v>
      </c>
      <c r="B1112" s="220" t="s">
        <v>1139</v>
      </c>
      <c r="C1112" s="258">
        <v>0</v>
      </c>
    </row>
    <row r="1113" ht="23.1" customHeight="1" spans="1:3">
      <c r="A1113" s="220">
        <v>2170104</v>
      </c>
      <c r="B1113" s="220" t="s">
        <v>1966</v>
      </c>
      <c r="C1113" s="258">
        <v>0</v>
      </c>
    </row>
    <row r="1114" ht="23.1" customHeight="1" spans="1:3">
      <c r="A1114" s="220">
        <v>2170150</v>
      </c>
      <c r="B1114" s="220" t="s">
        <v>1143</v>
      </c>
      <c r="C1114" s="258">
        <v>0</v>
      </c>
    </row>
    <row r="1115" ht="23.1" customHeight="1" spans="1:3">
      <c r="A1115" s="220">
        <v>2170199</v>
      </c>
      <c r="B1115" s="220" t="s">
        <v>1967</v>
      </c>
      <c r="C1115" s="258">
        <v>0</v>
      </c>
    </row>
    <row r="1116" ht="23.1" customHeight="1" spans="1:3">
      <c r="A1116" s="256">
        <v>21702</v>
      </c>
      <c r="B1116" s="218" t="s">
        <v>1968</v>
      </c>
      <c r="C1116" s="257">
        <f>SUM(C1117:C1125)</f>
        <v>0</v>
      </c>
    </row>
    <row r="1117" ht="23.1" customHeight="1" spans="1:3">
      <c r="A1117" s="220">
        <v>2170201</v>
      </c>
      <c r="B1117" s="220" t="s">
        <v>1969</v>
      </c>
      <c r="C1117" s="258">
        <v>0</v>
      </c>
    </row>
    <row r="1118" ht="23.1" customHeight="1" spans="1:3">
      <c r="A1118" s="220">
        <v>2170202</v>
      </c>
      <c r="B1118" s="220" t="s">
        <v>1970</v>
      </c>
      <c r="C1118" s="258">
        <v>0</v>
      </c>
    </row>
    <row r="1119" ht="23.1" customHeight="1" spans="1:3">
      <c r="A1119" s="220">
        <v>2170203</v>
      </c>
      <c r="B1119" s="220" t="s">
        <v>1971</v>
      </c>
      <c r="C1119" s="258">
        <v>0</v>
      </c>
    </row>
    <row r="1120" ht="23.1" customHeight="1" spans="1:3">
      <c r="A1120" s="220">
        <v>2170204</v>
      </c>
      <c r="B1120" s="220" t="s">
        <v>1972</v>
      </c>
      <c r="C1120" s="258">
        <v>0</v>
      </c>
    </row>
    <row r="1121" ht="23.1" customHeight="1" spans="1:3">
      <c r="A1121" s="220">
        <v>2170205</v>
      </c>
      <c r="B1121" s="220" t="s">
        <v>1973</v>
      </c>
      <c r="C1121" s="258">
        <v>0</v>
      </c>
    </row>
    <row r="1122" ht="23.1" customHeight="1" spans="1:3">
      <c r="A1122" s="220">
        <v>2170206</v>
      </c>
      <c r="B1122" s="220" t="s">
        <v>1974</v>
      </c>
      <c r="C1122" s="258">
        <v>0</v>
      </c>
    </row>
    <row r="1123" ht="23.1" customHeight="1" spans="1:3">
      <c r="A1123" s="220">
        <v>2170207</v>
      </c>
      <c r="B1123" s="220" t="s">
        <v>1975</v>
      </c>
      <c r="C1123" s="258">
        <v>0</v>
      </c>
    </row>
    <row r="1124" ht="23.1" customHeight="1" spans="1:3">
      <c r="A1124" s="220">
        <v>2170208</v>
      </c>
      <c r="B1124" s="220" t="s">
        <v>1976</v>
      </c>
      <c r="C1124" s="258">
        <v>0</v>
      </c>
    </row>
    <row r="1125" ht="23.1" customHeight="1" spans="1:3">
      <c r="A1125" s="220">
        <v>2170299</v>
      </c>
      <c r="B1125" s="220" t="s">
        <v>1977</v>
      </c>
      <c r="C1125" s="258">
        <v>0</v>
      </c>
    </row>
    <row r="1126" ht="23.1" customHeight="1" spans="1:3">
      <c r="A1126" s="256">
        <v>21703</v>
      </c>
      <c r="B1126" s="218" t="s">
        <v>1978</v>
      </c>
      <c r="C1126" s="257">
        <f>SUM(C1127:C1131)</f>
        <v>0</v>
      </c>
    </row>
    <row r="1127" ht="23.1" customHeight="1" spans="1:3">
      <c r="A1127" s="220">
        <v>2170301</v>
      </c>
      <c r="B1127" s="220" t="s">
        <v>1979</v>
      </c>
      <c r="C1127" s="258">
        <v>0</v>
      </c>
    </row>
    <row r="1128" ht="23.1" customHeight="1" spans="1:3">
      <c r="A1128" s="220">
        <v>2170302</v>
      </c>
      <c r="B1128" s="220" t="s">
        <v>1980</v>
      </c>
      <c r="C1128" s="258">
        <v>0</v>
      </c>
    </row>
    <row r="1129" ht="23.1" customHeight="1" spans="1:3">
      <c r="A1129" s="220">
        <v>2170303</v>
      </c>
      <c r="B1129" s="220" t="s">
        <v>1981</v>
      </c>
      <c r="C1129" s="258">
        <v>0</v>
      </c>
    </row>
    <row r="1130" ht="23.1" customHeight="1" spans="1:3">
      <c r="A1130" s="220">
        <v>2170304</v>
      </c>
      <c r="B1130" s="220" t="s">
        <v>1982</v>
      </c>
      <c r="C1130" s="258">
        <v>0</v>
      </c>
    </row>
    <row r="1131" ht="23.1" customHeight="1" spans="1:3">
      <c r="A1131" s="220">
        <v>2170399</v>
      </c>
      <c r="B1131" s="220" t="s">
        <v>1983</v>
      </c>
      <c r="C1131" s="258">
        <v>0</v>
      </c>
    </row>
    <row r="1132" ht="23.1" customHeight="1" spans="1:3">
      <c r="A1132" s="256">
        <v>21704</v>
      </c>
      <c r="B1132" s="218" t="s">
        <v>1984</v>
      </c>
      <c r="C1132" s="257">
        <f>SUM(C1133:C1134)</f>
        <v>0</v>
      </c>
    </row>
    <row r="1133" ht="23.1" customHeight="1" spans="1:3">
      <c r="A1133" s="220">
        <v>2170401</v>
      </c>
      <c r="B1133" s="220" t="s">
        <v>1985</v>
      </c>
      <c r="C1133" s="258">
        <v>0</v>
      </c>
    </row>
    <row r="1134" ht="23.1" customHeight="1" spans="1:3">
      <c r="A1134" s="220">
        <v>2170499</v>
      </c>
      <c r="B1134" s="220" t="s">
        <v>1986</v>
      </c>
      <c r="C1134" s="258">
        <v>0</v>
      </c>
    </row>
    <row r="1135" ht="23.1" customHeight="1" spans="1:3">
      <c r="A1135" s="256">
        <v>21799</v>
      </c>
      <c r="B1135" s="218" t="s">
        <v>1987</v>
      </c>
      <c r="C1135" s="257">
        <f>C1136+C1137</f>
        <v>0</v>
      </c>
    </row>
    <row r="1136" ht="23.1" customHeight="1" spans="1:3">
      <c r="A1136" s="220">
        <v>2179902</v>
      </c>
      <c r="B1136" s="220" t="s">
        <v>1988</v>
      </c>
      <c r="C1136" s="258">
        <v>0</v>
      </c>
    </row>
    <row r="1137" ht="23.1" customHeight="1" spans="1:3">
      <c r="A1137" s="220">
        <v>2179999</v>
      </c>
      <c r="B1137" s="220" t="s">
        <v>1989</v>
      </c>
      <c r="C1137" s="258">
        <v>0</v>
      </c>
    </row>
    <row r="1138" ht="23.1" customHeight="1" spans="1:3">
      <c r="A1138" s="218">
        <v>219</v>
      </c>
      <c r="B1138" s="218" t="s">
        <v>1990</v>
      </c>
      <c r="C1138" s="253">
        <f>SUM(C1139:C1147)</f>
        <v>0</v>
      </c>
    </row>
    <row r="1139" ht="23.1" customHeight="1" spans="1:3">
      <c r="A1139" s="256">
        <v>21901</v>
      </c>
      <c r="B1139" s="218" t="s">
        <v>1991</v>
      </c>
      <c r="C1139" s="257">
        <v>0</v>
      </c>
    </row>
    <row r="1140" ht="23.1" customHeight="1" spans="1:3">
      <c r="A1140" s="256">
        <v>21902</v>
      </c>
      <c r="B1140" s="218" t="s">
        <v>1992</v>
      </c>
      <c r="C1140" s="257">
        <v>0</v>
      </c>
    </row>
    <row r="1141" ht="23.1" customHeight="1" spans="1:3">
      <c r="A1141" s="256">
        <v>21903</v>
      </c>
      <c r="B1141" s="218" t="s">
        <v>1993</v>
      </c>
      <c r="C1141" s="257">
        <v>0</v>
      </c>
    </row>
    <row r="1142" ht="23.1" customHeight="1" spans="1:3">
      <c r="A1142" s="256">
        <v>21904</v>
      </c>
      <c r="B1142" s="218" t="s">
        <v>1994</v>
      </c>
      <c r="C1142" s="257">
        <v>0</v>
      </c>
    </row>
    <row r="1143" ht="23.1" customHeight="1" spans="1:3">
      <c r="A1143" s="256">
        <v>21905</v>
      </c>
      <c r="B1143" s="218" t="s">
        <v>1995</v>
      </c>
      <c r="C1143" s="257">
        <v>0</v>
      </c>
    </row>
    <row r="1144" ht="23.1" customHeight="1" spans="1:3">
      <c r="A1144" s="256">
        <v>21906</v>
      </c>
      <c r="B1144" s="218" t="s">
        <v>1996</v>
      </c>
      <c r="C1144" s="257">
        <v>0</v>
      </c>
    </row>
    <row r="1145" ht="23.1" customHeight="1" spans="1:3">
      <c r="A1145" s="256">
        <v>21907</v>
      </c>
      <c r="B1145" s="218" t="s">
        <v>1997</v>
      </c>
      <c r="C1145" s="257">
        <v>0</v>
      </c>
    </row>
    <row r="1146" ht="23.1" customHeight="1" spans="1:3">
      <c r="A1146" s="256">
        <v>21908</v>
      </c>
      <c r="B1146" s="218" t="s">
        <v>1998</v>
      </c>
      <c r="C1146" s="257">
        <v>0</v>
      </c>
    </row>
    <row r="1147" ht="23.1" customHeight="1" spans="1:3">
      <c r="A1147" s="256">
        <v>21999</v>
      </c>
      <c r="B1147" s="218" t="s">
        <v>229</v>
      </c>
      <c r="C1147" s="257">
        <v>0</v>
      </c>
    </row>
    <row r="1148" ht="23.1" customHeight="1" spans="1:3">
      <c r="A1148" s="218">
        <v>220</v>
      </c>
      <c r="B1148" s="218" t="s">
        <v>1999</v>
      </c>
      <c r="C1148" s="253">
        <f>C1149+C1176+C1191</f>
        <v>1392.326512</v>
      </c>
    </row>
    <row r="1149" ht="23.1" customHeight="1" spans="1:3">
      <c r="A1149" s="256">
        <v>22001</v>
      </c>
      <c r="B1149" s="218" t="s">
        <v>2000</v>
      </c>
      <c r="C1149" s="257">
        <f>SUM(C1150:C1175)</f>
        <v>1260.737912</v>
      </c>
    </row>
    <row r="1150" ht="23.1" customHeight="1" spans="1:3">
      <c r="A1150" s="220">
        <v>2200101</v>
      </c>
      <c r="B1150" s="220" t="s">
        <v>1137</v>
      </c>
      <c r="C1150" s="258">
        <v>103.6944</v>
      </c>
    </row>
    <row r="1151" ht="23.1" customHeight="1" spans="1:3">
      <c r="A1151" s="220">
        <v>2200102</v>
      </c>
      <c r="B1151" s="220" t="s">
        <v>1138</v>
      </c>
      <c r="C1151" s="258">
        <v>0</v>
      </c>
    </row>
    <row r="1152" ht="23.1" customHeight="1" spans="1:3">
      <c r="A1152" s="220">
        <v>2200103</v>
      </c>
      <c r="B1152" s="220" t="s">
        <v>1139</v>
      </c>
      <c r="C1152" s="258">
        <v>0</v>
      </c>
    </row>
    <row r="1153" ht="23.1" customHeight="1" spans="1:3">
      <c r="A1153" s="220">
        <v>2200104</v>
      </c>
      <c r="B1153" s="220" t="s">
        <v>2001</v>
      </c>
      <c r="C1153" s="258">
        <v>0</v>
      </c>
    </row>
    <row r="1154" ht="23.1" customHeight="1" spans="1:3">
      <c r="A1154" s="220">
        <v>2200106</v>
      </c>
      <c r="B1154" s="220" t="s">
        <v>2002</v>
      </c>
      <c r="C1154" s="258">
        <v>0</v>
      </c>
    </row>
    <row r="1155" ht="23.1" customHeight="1" spans="1:3">
      <c r="A1155" s="220">
        <v>2200107</v>
      </c>
      <c r="B1155" s="220" t="s">
        <v>2003</v>
      </c>
      <c r="C1155" s="258">
        <v>0</v>
      </c>
    </row>
    <row r="1156" ht="23.1" customHeight="1" spans="1:3">
      <c r="A1156" s="220">
        <v>2200108</v>
      </c>
      <c r="B1156" s="220" t="s">
        <v>2004</v>
      </c>
      <c r="C1156" s="258">
        <v>0</v>
      </c>
    </row>
    <row r="1157" ht="23.1" customHeight="1" spans="1:3">
      <c r="A1157" s="220">
        <v>2200109</v>
      </c>
      <c r="B1157" s="220" t="s">
        <v>2005</v>
      </c>
      <c r="C1157" s="258">
        <v>0</v>
      </c>
    </row>
    <row r="1158" ht="23.1" customHeight="1" spans="1:3">
      <c r="A1158" s="220">
        <v>2200112</v>
      </c>
      <c r="B1158" s="220" t="s">
        <v>2006</v>
      </c>
      <c r="C1158" s="258">
        <v>0</v>
      </c>
    </row>
    <row r="1159" ht="23.1" customHeight="1" spans="1:3">
      <c r="A1159" s="220">
        <v>2200113</v>
      </c>
      <c r="B1159" s="220" t="s">
        <v>2007</v>
      </c>
      <c r="C1159" s="258">
        <v>0</v>
      </c>
    </row>
    <row r="1160" ht="23.1" customHeight="1" spans="1:3">
      <c r="A1160" s="220">
        <v>2200114</v>
      </c>
      <c r="B1160" s="220" t="s">
        <v>2008</v>
      </c>
      <c r="C1160" s="258">
        <v>0</v>
      </c>
    </row>
    <row r="1161" ht="23.1" customHeight="1" spans="1:3">
      <c r="A1161" s="220">
        <v>2200115</v>
      </c>
      <c r="B1161" s="220" t="s">
        <v>2009</v>
      </c>
      <c r="C1161" s="258">
        <v>0</v>
      </c>
    </row>
    <row r="1162" ht="23.1" customHeight="1" spans="1:3">
      <c r="A1162" s="220">
        <v>2200116</v>
      </c>
      <c r="B1162" s="220" t="s">
        <v>2010</v>
      </c>
      <c r="C1162" s="258">
        <v>0</v>
      </c>
    </row>
    <row r="1163" ht="23.1" customHeight="1" spans="1:3">
      <c r="A1163" s="220">
        <v>2200119</v>
      </c>
      <c r="B1163" s="220" t="s">
        <v>2011</v>
      </c>
      <c r="C1163" s="258">
        <v>0</v>
      </c>
    </row>
    <row r="1164" ht="23.1" customHeight="1" spans="1:3">
      <c r="A1164" s="220">
        <v>2200120</v>
      </c>
      <c r="B1164" s="220" t="s">
        <v>2012</v>
      </c>
      <c r="C1164" s="258">
        <v>0</v>
      </c>
    </row>
    <row r="1165" ht="23.1" customHeight="1" spans="1:3">
      <c r="A1165" s="220">
        <v>2200121</v>
      </c>
      <c r="B1165" s="220" t="s">
        <v>2013</v>
      </c>
      <c r="C1165" s="258">
        <v>0</v>
      </c>
    </row>
    <row r="1166" ht="23.1" customHeight="1" spans="1:3">
      <c r="A1166" s="220">
        <v>2200122</v>
      </c>
      <c r="B1166" s="220" t="s">
        <v>2014</v>
      </c>
      <c r="C1166" s="258">
        <v>0</v>
      </c>
    </row>
    <row r="1167" ht="23.1" customHeight="1" spans="1:3">
      <c r="A1167" s="220">
        <v>2200123</v>
      </c>
      <c r="B1167" s="220" t="s">
        <v>2015</v>
      </c>
      <c r="C1167" s="258">
        <v>0</v>
      </c>
    </row>
    <row r="1168" ht="23.1" customHeight="1" spans="1:3">
      <c r="A1168" s="220">
        <v>2200124</v>
      </c>
      <c r="B1168" s="220" t="s">
        <v>2016</v>
      </c>
      <c r="C1168" s="258">
        <v>0</v>
      </c>
    </row>
    <row r="1169" ht="23.1" customHeight="1" spans="1:3">
      <c r="A1169" s="220">
        <v>2200125</v>
      </c>
      <c r="B1169" s="220" t="s">
        <v>2017</v>
      </c>
      <c r="C1169" s="258">
        <v>0</v>
      </c>
    </row>
    <row r="1170" ht="23.1" customHeight="1" spans="1:3">
      <c r="A1170" s="220">
        <v>2200126</v>
      </c>
      <c r="B1170" s="220" t="s">
        <v>2018</v>
      </c>
      <c r="C1170" s="258">
        <v>0</v>
      </c>
    </row>
    <row r="1171" ht="23.1" customHeight="1" spans="1:3">
      <c r="A1171" s="220">
        <v>2200127</v>
      </c>
      <c r="B1171" s="220" t="s">
        <v>2019</v>
      </c>
      <c r="C1171" s="258">
        <v>0</v>
      </c>
    </row>
    <row r="1172" ht="23.1" customHeight="1" spans="1:3">
      <c r="A1172" s="220">
        <v>2200128</v>
      </c>
      <c r="B1172" s="220" t="s">
        <v>2020</v>
      </c>
      <c r="C1172" s="258">
        <v>0</v>
      </c>
    </row>
    <row r="1173" ht="23.1" customHeight="1" spans="1:3">
      <c r="A1173" s="220">
        <v>2200129</v>
      </c>
      <c r="B1173" s="220" t="s">
        <v>2021</v>
      </c>
      <c r="C1173" s="258">
        <v>0</v>
      </c>
    </row>
    <row r="1174" ht="23.1" customHeight="1" spans="1:3">
      <c r="A1174" s="220">
        <v>2200150</v>
      </c>
      <c r="B1174" s="220" t="s">
        <v>1143</v>
      </c>
      <c r="C1174" s="258">
        <v>1157.043512</v>
      </c>
    </row>
    <row r="1175" ht="23.1" customHeight="1" spans="1:3">
      <c r="A1175" s="220">
        <v>2200199</v>
      </c>
      <c r="B1175" s="220" t="s">
        <v>2022</v>
      </c>
      <c r="C1175" s="258">
        <v>0</v>
      </c>
    </row>
    <row r="1176" ht="23.1" customHeight="1" spans="1:3">
      <c r="A1176" s="256">
        <v>22005</v>
      </c>
      <c r="B1176" s="218" t="s">
        <v>2023</v>
      </c>
      <c r="C1176" s="257">
        <f>SUM(C1177:C1190)</f>
        <v>131.5886</v>
      </c>
    </row>
    <row r="1177" ht="23.1" customHeight="1" spans="1:3">
      <c r="A1177" s="220">
        <v>2200501</v>
      </c>
      <c r="B1177" s="220" t="s">
        <v>1137</v>
      </c>
      <c r="C1177" s="258">
        <v>35</v>
      </c>
    </row>
    <row r="1178" ht="23.1" customHeight="1" spans="1:3">
      <c r="A1178" s="220">
        <v>2200502</v>
      </c>
      <c r="B1178" s="220" t="s">
        <v>1138</v>
      </c>
      <c r="C1178" s="258">
        <v>0</v>
      </c>
    </row>
    <row r="1179" ht="23.1" customHeight="1" spans="1:3">
      <c r="A1179" s="220">
        <v>2200503</v>
      </c>
      <c r="B1179" s="220" t="s">
        <v>1139</v>
      </c>
      <c r="C1179" s="258">
        <v>0</v>
      </c>
    </row>
    <row r="1180" ht="23.1" customHeight="1" spans="1:3">
      <c r="A1180" s="220">
        <v>2200504</v>
      </c>
      <c r="B1180" s="220" t="s">
        <v>2024</v>
      </c>
      <c r="C1180" s="258">
        <v>36.5886</v>
      </c>
    </row>
    <row r="1181" ht="23.1" customHeight="1" spans="1:3">
      <c r="A1181" s="220">
        <v>2200506</v>
      </c>
      <c r="B1181" s="220" t="s">
        <v>2025</v>
      </c>
      <c r="C1181" s="258">
        <v>0</v>
      </c>
    </row>
    <row r="1182" ht="23.1" customHeight="1" spans="1:3">
      <c r="A1182" s="220">
        <v>2200507</v>
      </c>
      <c r="B1182" s="220" t="s">
        <v>2026</v>
      </c>
      <c r="C1182" s="258">
        <v>0</v>
      </c>
    </row>
    <row r="1183" ht="23.1" customHeight="1" spans="1:3">
      <c r="A1183" s="220">
        <v>2200508</v>
      </c>
      <c r="B1183" s="220" t="s">
        <v>2027</v>
      </c>
      <c r="C1183" s="258">
        <v>0</v>
      </c>
    </row>
    <row r="1184" ht="23.1" customHeight="1" spans="1:3">
      <c r="A1184" s="220">
        <v>2200509</v>
      </c>
      <c r="B1184" s="220" t="s">
        <v>2028</v>
      </c>
      <c r="C1184" s="258">
        <v>60</v>
      </c>
    </row>
    <row r="1185" ht="23.1" customHeight="1" spans="1:3">
      <c r="A1185" s="220">
        <v>2200510</v>
      </c>
      <c r="B1185" s="220" t="s">
        <v>2029</v>
      </c>
      <c r="C1185" s="258">
        <v>0</v>
      </c>
    </row>
    <row r="1186" ht="23.1" customHeight="1" spans="1:3">
      <c r="A1186" s="220">
        <v>2200511</v>
      </c>
      <c r="B1186" s="220" t="s">
        <v>2030</v>
      </c>
      <c r="C1186" s="258">
        <v>0</v>
      </c>
    </row>
    <row r="1187" ht="23.1" customHeight="1" spans="1:3">
      <c r="A1187" s="220">
        <v>2200512</v>
      </c>
      <c r="B1187" s="220" t="s">
        <v>2031</v>
      </c>
      <c r="C1187" s="258">
        <v>0</v>
      </c>
    </row>
    <row r="1188" ht="23.1" customHeight="1" spans="1:3">
      <c r="A1188" s="220">
        <v>2200513</v>
      </c>
      <c r="B1188" s="220" t="s">
        <v>2032</v>
      </c>
      <c r="C1188" s="258">
        <v>0</v>
      </c>
    </row>
    <row r="1189" ht="23.1" customHeight="1" spans="1:3">
      <c r="A1189" s="220">
        <v>2200514</v>
      </c>
      <c r="B1189" s="220" t="s">
        <v>2033</v>
      </c>
      <c r="C1189" s="258">
        <v>0</v>
      </c>
    </row>
    <row r="1190" ht="23.1" customHeight="1" spans="1:3">
      <c r="A1190" s="220">
        <v>2200599</v>
      </c>
      <c r="B1190" s="220" t="s">
        <v>2034</v>
      </c>
      <c r="C1190" s="258">
        <v>0</v>
      </c>
    </row>
    <row r="1191" ht="23.1" customHeight="1" spans="1:3">
      <c r="A1191" s="256">
        <v>22099</v>
      </c>
      <c r="B1191" s="218" t="s">
        <v>2035</v>
      </c>
      <c r="C1191" s="257">
        <f>C1192</f>
        <v>0</v>
      </c>
    </row>
    <row r="1192" ht="23.1" customHeight="1" spans="1:3">
      <c r="A1192" s="220">
        <v>2209999</v>
      </c>
      <c r="B1192" s="220" t="s">
        <v>2036</v>
      </c>
      <c r="C1192" s="258">
        <v>0</v>
      </c>
    </row>
    <row r="1193" ht="23.1" customHeight="1" spans="1:3">
      <c r="A1193" s="218">
        <v>221</v>
      </c>
      <c r="B1193" s="218" t="s">
        <v>2037</v>
      </c>
      <c r="C1193" s="253">
        <f>SUM(C1194,C1205,C1209)</f>
        <v>7062.49869899997</v>
      </c>
    </row>
    <row r="1194" ht="23.1" customHeight="1" spans="1:3">
      <c r="A1194" s="256">
        <v>22101</v>
      </c>
      <c r="B1194" s="218" t="s">
        <v>2038</v>
      </c>
      <c r="C1194" s="257">
        <f>SUM(C1195:C1204)</f>
        <v>0</v>
      </c>
    </row>
    <row r="1195" ht="23.1" customHeight="1" spans="1:3">
      <c r="A1195" s="220">
        <v>2210101</v>
      </c>
      <c r="B1195" s="220" t="s">
        <v>2039</v>
      </c>
      <c r="C1195" s="258">
        <v>0</v>
      </c>
    </row>
    <row r="1196" ht="23.1" customHeight="1" spans="1:3">
      <c r="A1196" s="220">
        <v>2210102</v>
      </c>
      <c r="B1196" s="220" t="s">
        <v>2040</v>
      </c>
      <c r="C1196" s="258">
        <v>0</v>
      </c>
    </row>
    <row r="1197" ht="23.1" customHeight="1" spans="1:3">
      <c r="A1197" s="220">
        <v>2210103</v>
      </c>
      <c r="B1197" s="220" t="s">
        <v>2041</v>
      </c>
      <c r="C1197" s="258">
        <v>0</v>
      </c>
    </row>
    <row r="1198" ht="23.1" customHeight="1" spans="1:3">
      <c r="A1198" s="220">
        <v>2210104</v>
      </c>
      <c r="B1198" s="220" t="s">
        <v>2042</v>
      </c>
      <c r="C1198" s="258">
        <v>0</v>
      </c>
    </row>
    <row r="1199" ht="23.1" customHeight="1" spans="1:3">
      <c r="A1199" s="220">
        <v>2210105</v>
      </c>
      <c r="B1199" s="220" t="s">
        <v>2043</v>
      </c>
      <c r="C1199" s="258">
        <v>0</v>
      </c>
    </row>
    <row r="1200" ht="23.1" customHeight="1" spans="1:3">
      <c r="A1200" s="220">
        <v>2210106</v>
      </c>
      <c r="B1200" s="220" t="s">
        <v>2044</v>
      </c>
      <c r="C1200" s="258">
        <v>0</v>
      </c>
    </row>
    <row r="1201" ht="23.1" customHeight="1" spans="1:3">
      <c r="A1201" s="220">
        <v>2210107</v>
      </c>
      <c r="B1201" s="220" t="s">
        <v>2045</v>
      </c>
      <c r="C1201" s="258">
        <v>0</v>
      </c>
    </row>
    <row r="1202" ht="23.1" customHeight="1" spans="1:3">
      <c r="A1202" s="220">
        <v>2210108</v>
      </c>
      <c r="B1202" s="220" t="s">
        <v>2046</v>
      </c>
      <c r="C1202" s="258">
        <v>0</v>
      </c>
    </row>
    <row r="1203" ht="23.1" customHeight="1" spans="1:3">
      <c r="A1203" s="220">
        <v>2210109</v>
      </c>
      <c r="B1203" s="220" t="s">
        <v>2047</v>
      </c>
      <c r="C1203" s="258">
        <v>0</v>
      </c>
    </row>
    <row r="1204" ht="23.1" customHeight="1" spans="1:3">
      <c r="A1204" s="220">
        <v>2210199</v>
      </c>
      <c r="B1204" s="220" t="s">
        <v>2048</v>
      </c>
      <c r="C1204" s="258">
        <v>0</v>
      </c>
    </row>
    <row r="1205" ht="23.1" customHeight="1" spans="1:3">
      <c r="A1205" s="256">
        <v>22102</v>
      </c>
      <c r="B1205" s="218" t="s">
        <v>2049</v>
      </c>
      <c r="C1205" s="257">
        <f>SUM(C1206:C1208)</f>
        <v>7042.49869899997</v>
      </c>
    </row>
    <row r="1206" ht="23.1" customHeight="1" spans="1:3">
      <c r="A1206" s="220">
        <v>2210201</v>
      </c>
      <c r="B1206" s="220" t="s">
        <v>2050</v>
      </c>
      <c r="C1206" s="258">
        <v>7042.49869899997</v>
      </c>
    </row>
    <row r="1207" ht="23.1" customHeight="1" spans="1:3">
      <c r="A1207" s="220">
        <v>2210202</v>
      </c>
      <c r="B1207" s="220" t="s">
        <v>2051</v>
      </c>
      <c r="C1207" s="258">
        <v>0</v>
      </c>
    </row>
    <row r="1208" ht="23.1" customHeight="1" spans="1:3">
      <c r="A1208" s="220">
        <v>2210203</v>
      </c>
      <c r="B1208" s="220" t="s">
        <v>2052</v>
      </c>
      <c r="C1208" s="258">
        <v>0</v>
      </c>
    </row>
    <row r="1209" ht="23.1" customHeight="1" spans="1:3">
      <c r="A1209" s="256">
        <v>22103</v>
      </c>
      <c r="B1209" s="218" t="s">
        <v>2053</v>
      </c>
      <c r="C1209" s="257">
        <f>SUM(C1210:C1212)</f>
        <v>20</v>
      </c>
    </row>
    <row r="1210" ht="23.1" customHeight="1" spans="1:3">
      <c r="A1210" s="220">
        <v>2210301</v>
      </c>
      <c r="B1210" s="220" t="s">
        <v>2054</v>
      </c>
      <c r="C1210" s="258">
        <v>20</v>
      </c>
    </row>
    <row r="1211" ht="23.1" customHeight="1" spans="1:3">
      <c r="A1211" s="220">
        <v>2210302</v>
      </c>
      <c r="B1211" s="220" t="s">
        <v>2055</v>
      </c>
      <c r="C1211" s="258">
        <v>0</v>
      </c>
    </row>
    <row r="1212" ht="23.1" customHeight="1" spans="1:3">
      <c r="A1212" s="220">
        <v>2210399</v>
      </c>
      <c r="B1212" s="220" t="s">
        <v>2056</v>
      </c>
      <c r="C1212" s="258">
        <v>0</v>
      </c>
    </row>
    <row r="1213" ht="23.1" customHeight="1" spans="1:3">
      <c r="A1213" s="218">
        <v>222</v>
      </c>
      <c r="B1213" s="218" t="s">
        <v>2057</v>
      </c>
      <c r="C1213" s="253">
        <f>C1214+C1232+C1238+C1244</f>
        <v>272</v>
      </c>
    </row>
    <row r="1214" ht="23.1" customHeight="1" spans="1:3">
      <c r="A1214" s="256">
        <v>22201</v>
      </c>
      <c r="B1214" s="218" t="s">
        <v>2058</v>
      </c>
      <c r="C1214" s="257">
        <f>SUM(C1215:C1231)</f>
        <v>106</v>
      </c>
    </row>
    <row r="1215" ht="23.1" customHeight="1" spans="1:3">
      <c r="A1215" s="220">
        <v>2220101</v>
      </c>
      <c r="B1215" s="220" t="s">
        <v>1137</v>
      </c>
      <c r="C1215" s="258">
        <v>0</v>
      </c>
    </row>
    <row r="1216" ht="23.1" customHeight="1" spans="1:3">
      <c r="A1216" s="220">
        <v>2220102</v>
      </c>
      <c r="B1216" s="220" t="s">
        <v>1138</v>
      </c>
      <c r="C1216" s="258">
        <v>0</v>
      </c>
    </row>
    <row r="1217" ht="23.1" customHeight="1" spans="1:3">
      <c r="A1217" s="220">
        <v>2220103</v>
      </c>
      <c r="B1217" s="220" t="s">
        <v>1139</v>
      </c>
      <c r="C1217" s="258">
        <v>0</v>
      </c>
    </row>
    <row r="1218" ht="23.1" customHeight="1" spans="1:3">
      <c r="A1218" s="220">
        <v>2220104</v>
      </c>
      <c r="B1218" s="220" t="s">
        <v>2059</v>
      </c>
      <c r="C1218" s="258">
        <v>0</v>
      </c>
    </row>
    <row r="1219" ht="23.1" customHeight="1" spans="1:3">
      <c r="A1219" s="220">
        <v>2220105</v>
      </c>
      <c r="B1219" s="220" t="s">
        <v>2060</v>
      </c>
      <c r="C1219" s="258">
        <v>0</v>
      </c>
    </row>
    <row r="1220" ht="23.1" customHeight="1" spans="1:3">
      <c r="A1220" s="220">
        <v>2220106</v>
      </c>
      <c r="B1220" s="220" t="s">
        <v>2061</v>
      </c>
      <c r="C1220" s="258">
        <v>0</v>
      </c>
    </row>
    <row r="1221" ht="23.1" customHeight="1" spans="1:3">
      <c r="A1221" s="220">
        <v>2220107</v>
      </c>
      <c r="B1221" s="220" t="s">
        <v>2062</v>
      </c>
      <c r="C1221" s="258">
        <v>0</v>
      </c>
    </row>
    <row r="1222" ht="23.1" customHeight="1" spans="1:3">
      <c r="A1222" s="220">
        <v>2220112</v>
      </c>
      <c r="B1222" s="220" t="s">
        <v>2063</v>
      </c>
      <c r="C1222" s="258">
        <v>106</v>
      </c>
    </row>
    <row r="1223" ht="23.1" customHeight="1" spans="1:3">
      <c r="A1223" s="220">
        <v>2220113</v>
      </c>
      <c r="B1223" s="220" t="s">
        <v>2064</v>
      </c>
      <c r="C1223" s="258">
        <v>0</v>
      </c>
    </row>
    <row r="1224" ht="23.1" customHeight="1" spans="1:3">
      <c r="A1224" s="220">
        <v>2220114</v>
      </c>
      <c r="B1224" s="220" t="s">
        <v>2065</v>
      </c>
      <c r="C1224" s="258">
        <v>0</v>
      </c>
    </row>
    <row r="1225" ht="23.1" customHeight="1" spans="1:3">
      <c r="A1225" s="220">
        <v>2220115</v>
      </c>
      <c r="B1225" s="220" t="s">
        <v>2066</v>
      </c>
      <c r="C1225" s="258">
        <v>0</v>
      </c>
    </row>
    <row r="1226" ht="23.1" customHeight="1" spans="1:3">
      <c r="A1226" s="220">
        <v>2220118</v>
      </c>
      <c r="B1226" s="220" t="s">
        <v>2067</v>
      </c>
      <c r="C1226" s="258">
        <v>0</v>
      </c>
    </row>
    <row r="1227" ht="23.1" customHeight="1" spans="1:3">
      <c r="A1227" s="220">
        <v>2220119</v>
      </c>
      <c r="B1227" s="220" t="s">
        <v>2068</v>
      </c>
      <c r="C1227" s="258">
        <v>0</v>
      </c>
    </row>
    <row r="1228" ht="23.1" customHeight="1" spans="1:3">
      <c r="A1228" s="220">
        <v>2220120</v>
      </c>
      <c r="B1228" s="220" t="s">
        <v>2069</v>
      </c>
      <c r="C1228" s="258">
        <v>0</v>
      </c>
    </row>
    <row r="1229" ht="23.1" customHeight="1" spans="1:3">
      <c r="A1229" s="220">
        <v>2220121</v>
      </c>
      <c r="B1229" s="220" t="s">
        <v>2070</v>
      </c>
      <c r="C1229" s="258">
        <v>0</v>
      </c>
    </row>
    <row r="1230" ht="23.1" customHeight="1" spans="1:3">
      <c r="A1230" s="220">
        <v>2220150</v>
      </c>
      <c r="B1230" s="220" t="s">
        <v>1143</v>
      </c>
      <c r="C1230" s="258">
        <v>0</v>
      </c>
    </row>
    <row r="1231" ht="23.1" customHeight="1" spans="1:3">
      <c r="A1231" s="220">
        <v>2220199</v>
      </c>
      <c r="B1231" s="220" t="s">
        <v>2071</v>
      </c>
      <c r="C1231" s="258">
        <v>0</v>
      </c>
    </row>
    <row r="1232" ht="23.1" customHeight="1" spans="1:3">
      <c r="A1232" s="256">
        <v>22203</v>
      </c>
      <c r="B1232" s="218" t="s">
        <v>2072</v>
      </c>
      <c r="C1232" s="257">
        <f>SUM(C1233:C1237)</f>
        <v>0</v>
      </c>
    </row>
    <row r="1233" ht="23.1" customHeight="1" spans="1:3">
      <c r="A1233" s="220">
        <v>2220301</v>
      </c>
      <c r="B1233" s="220" t="s">
        <v>2073</v>
      </c>
      <c r="C1233" s="258">
        <v>0</v>
      </c>
    </row>
    <row r="1234" ht="23.1" customHeight="1" spans="1:3">
      <c r="A1234" s="220">
        <v>2220303</v>
      </c>
      <c r="B1234" s="220" t="s">
        <v>2074</v>
      </c>
      <c r="C1234" s="258">
        <v>0</v>
      </c>
    </row>
    <row r="1235" ht="23.1" customHeight="1" spans="1:3">
      <c r="A1235" s="220">
        <v>2220304</v>
      </c>
      <c r="B1235" s="220" t="s">
        <v>2075</v>
      </c>
      <c r="C1235" s="258">
        <v>0</v>
      </c>
    </row>
    <row r="1236" ht="23.1" customHeight="1" spans="1:3">
      <c r="A1236" s="220">
        <v>2220305</v>
      </c>
      <c r="B1236" s="220" t="s">
        <v>2076</v>
      </c>
      <c r="C1236" s="258">
        <v>0</v>
      </c>
    </row>
    <row r="1237" ht="23.1" customHeight="1" spans="1:3">
      <c r="A1237" s="220">
        <v>2220399</v>
      </c>
      <c r="B1237" s="220" t="s">
        <v>2077</v>
      </c>
      <c r="C1237" s="258">
        <v>0</v>
      </c>
    </row>
    <row r="1238" ht="23.1" customHeight="1" spans="1:3">
      <c r="A1238" s="256">
        <v>22204</v>
      </c>
      <c r="B1238" s="218" t="s">
        <v>2078</v>
      </c>
      <c r="C1238" s="257">
        <f>SUM(C1239:C1243)</f>
        <v>146</v>
      </c>
    </row>
    <row r="1239" ht="23.1" customHeight="1" spans="1:3">
      <c r="A1239" s="220">
        <v>2220401</v>
      </c>
      <c r="B1239" s="220" t="s">
        <v>2079</v>
      </c>
      <c r="C1239" s="258">
        <v>110</v>
      </c>
    </row>
    <row r="1240" ht="23.1" customHeight="1" spans="1:3">
      <c r="A1240" s="220">
        <v>2220402</v>
      </c>
      <c r="B1240" s="220" t="s">
        <v>2080</v>
      </c>
      <c r="C1240" s="258">
        <v>0</v>
      </c>
    </row>
    <row r="1241" ht="23.1" customHeight="1" spans="1:3">
      <c r="A1241" s="220">
        <v>2220403</v>
      </c>
      <c r="B1241" s="220" t="s">
        <v>2081</v>
      </c>
      <c r="C1241" s="258">
        <v>0</v>
      </c>
    </row>
    <row r="1242" ht="23.1" customHeight="1" spans="1:3">
      <c r="A1242" s="220">
        <v>2220404</v>
      </c>
      <c r="B1242" s="220" t="s">
        <v>2082</v>
      </c>
      <c r="C1242" s="258">
        <v>36</v>
      </c>
    </row>
    <row r="1243" ht="23.1" customHeight="1" spans="1:3">
      <c r="A1243" s="220">
        <v>2220499</v>
      </c>
      <c r="B1243" s="220" t="s">
        <v>2083</v>
      </c>
      <c r="C1243" s="258">
        <v>0</v>
      </c>
    </row>
    <row r="1244" ht="23.1" customHeight="1" spans="1:3">
      <c r="A1244" s="256">
        <v>22205</v>
      </c>
      <c r="B1244" s="218" t="s">
        <v>2084</v>
      </c>
      <c r="C1244" s="257">
        <f>SUM(C1245:C1256)</f>
        <v>20</v>
      </c>
    </row>
    <row r="1245" ht="23.1" customHeight="1" spans="1:3">
      <c r="A1245" s="220">
        <v>2220501</v>
      </c>
      <c r="B1245" s="220" t="s">
        <v>2085</v>
      </c>
      <c r="C1245" s="258">
        <v>0</v>
      </c>
    </row>
    <row r="1246" ht="23.1" customHeight="1" spans="1:3">
      <c r="A1246" s="220">
        <v>2220502</v>
      </c>
      <c r="B1246" s="220" t="s">
        <v>2086</v>
      </c>
      <c r="C1246" s="258">
        <v>0</v>
      </c>
    </row>
    <row r="1247" ht="23.1" customHeight="1" spans="1:3">
      <c r="A1247" s="220">
        <v>2220503</v>
      </c>
      <c r="B1247" s="220" t="s">
        <v>2087</v>
      </c>
      <c r="C1247" s="258">
        <v>0</v>
      </c>
    </row>
    <row r="1248" ht="23.1" customHeight="1" spans="1:3">
      <c r="A1248" s="220">
        <v>2220504</v>
      </c>
      <c r="B1248" s="220" t="s">
        <v>2088</v>
      </c>
      <c r="C1248" s="258">
        <v>20</v>
      </c>
    </row>
    <row r="1249" ht="23.1" customHeight="1" spans="1:3">
      <c r="A1249" s="220">
        <v>2220505</v>
      </c>
      <c r="B1249" s="220" t="s">
        <v>2089</v>
      </c>
      <c r="C1249" s="258">
        <v>0</v>
      </c>
    </row>
    <row r="1250" ht="23.1" customHeight="1" spans="1:3">
      <c r="A1250" s="220">
        <v>2220506</v>
      </c>
      <c r="B1250" s="220" t="s">
        <v>2090</v>
      </c>
      <c r="C1250" s="258">
        <v>0</v>
      </c>
    </row>
    <row r="1251" ht="23.1" customHeight="1" spans="1:3">
      <c r="A1251" s="220">
        <v>2220507</v>
      </c>
      <c r="B1251" s="220" t="s">
        <v>2091</v>
      </c>
      <c r="C1251" s="258">
        <v>0</v>
      </c>
    </row>
    <row r="1252" ht="23.1" customHeight="1" spans="1:3">
      <c r="A1252" s="220">
        <v>2220508</v>
      </c>
      <c r="B1252" s="220" t="s">
        <v>2092</v>
      </c>
      <c r="C1252" s="258">
        <v>0</v>
      </c>
    </row>
    <row r="1253" ht="23.1" customHeight="1" spans="1:3">
      <c r="A1253" s="220">
        <v>2220509</v>
      </c>
      <c r="B1253" s="220" t="s">
        <v>2093</v>
      </c>
      <c r="C1253" s="258">
        <v>0</v>
      </c>
    </row>
    <row r="1254" ht="23.1" customHeight="1" spans="1:3">
      <c r="A1254" s="220">
        <v>2220510</v>
      </c>
      <c r="B1254" s="220" t="s">
        <v>2094</v>
      </c>
      <c r="C1254" s="258">
        <v>0</v>
      </c>
    </row>
    <row r="1255" ht="23.1" customHeight="1" spans="1:3">
      <c r="A1255" s="220">
        <v>2220511</v>
      </c>
      <c r="B1255" s="220" t="s">
        <v>2095</v>
      </c>
      <c r="C1255" s="258">
        <v>0</v>
      </c>
    </row>
    <row r="1256" ht="23.1" customHeight="1" spans="1:3">
      <c r="A1256" s="220">
        <v>2220599</v>
      </c>
      <c r="B1256" s="220" t="s">
        <v>2096</v>
      </c>
      <c r="C1256" s="258">
        <v>0</v>
      </c>
    </row>
    <row r="1257" ht="23.1" customHeight="1" spans="1:3">
      <c r="A1257" s="218">
        <v>224</v>
      </c>
      <c r="B1257" s="218" t="s">
        <v>2097</v>
      </c>
      <c r="C1257" s="253">
        <f>C1258+C1270+C1276+C1282+C1290+C1303+C1307+C1311</f>
        <v>1233.75058</v>
      </c>
    </row>
    <row r="1258" ht="23.1" customHeight="1" spans="1:3">
      <c r="A1258" s="256">
        <v>22401</v>
      </c>
      <c r="B1258" s="218" t="s">
        <v>2098</v>
      </c>
      <c r="C1258" s="257">
        <f>SUM(C1259:C1269)</f>
        <v>653.751048</v>
      </c>
    </row>
    <row r="1259" ht="23.1" customHeight="1" spans="1:3">
      <c r="A1259" s="220">
        <v>2240101</v>
      </c>
      <c r="B1259" s="220" t="s">
        <v>1137</v>
      </c>
      <c r="C1259" s="258">
        <v>230.408007</v>
      </c>
    </row>
    <row r="1260" ht="23.1" customHeight="1" spans="1:3">
      <c r="A1260" s="220">
        <v>2240102</v>
      </c>
      <c r="B1260" s="220" t="s">
        <v>1138</v>
      </c>
      <c r="C1260" s="258">
        <v>0</v>
      </c>
    </row>
    <row r="1261" ht="23.1" customHeight="1" spans="1:3">
      <c r="A1261" s="220">
        <v>2240103</v>
      </c>
      <c r="B1261" s="220" t="s">
        <v>1139</v>
      </c>
      <c r="C1261" s="258">
        <v>0</v>
      </c>
    </row>
    <row r="1262" ht="23.1" customHeight="1" spans="1:3">
      <c r="A1262" s="220">
        <v>2240104</v>
      </c>
      <c r="B1262" s="220" t="s">
        <v>2099</v>
      </c>
      <c r="C1262" s="258">
        <v>99.996367</v>
      </c>
    </row>
    <row r="1263" ht="23.1" customHeight="1" spans="1:3">
      <c r="A1263" s="220">
        <v>2240105</v>
      </c>
      <c r="B1263" s="220" t="s">
        <v>2100</v>
      </c>
      <c r="C1263" s="258">
        <v>0</v>
      </c>
    </row>
    <row r="1264" ht="23.1" customHeight="1" spans="1:3">
      <c r="A1264" s="220">
        <v>2240106</v>
      </c>
      <c r="B1264" s="220" t="s">
        <v>2101</v>
      </c>
      <c r="C1264" s="258">
        <v>38.399925</v>
      </c>
    </row>
    <row r="1265" ht="23.1" customHeight="1" spans="1:3">
      <c r="A1265" s="220">
        <v>2240107</v>
      </c>
      <c r="B1265" s="220" t="s">
        <v>2102</v>
      </c>
      <c r="C1265" s="258">
        <v>0</v>
      </c>
    </row>
    <row r="1266" ht="23.1" customHeight="1" spans="1:3">
      <c r="A1266" s="220">
        <v>2240108</v>
      </c>
      <c r="B1266" s="220" t="s">
        <v>2103</v>
      </c>
      <c r="C1266" s="258">
        <v>50</v>
      </c>
    </row>
    <row r="1267" ht="23.1" customHeight="1" spans="1:3">
      <c r="A1267" s="220">
        <v>2240109</v>
      </c>
      <c r="B1267" s="220" t="s">
        <v>2104</v>
      </c>
      <c r="C1267" s="258">
        <v>49.998769</v>
      </c>
    </row>
    <row r="1268" ht="23.1" customHeight="1" spans="1:3">
      <c r="A1268" s="220">
        <v>2240150</v>
      </c>
      <c r="B1268" s="220" t="s">
        <v>1143</v>
      </c>
      <c r="C1268" s="258">
        <v>184.94798</v>
      </c>
    </row>
    <row r="1269" ht="23.1" customHeight="1" spans="1:3">
      <c r="A1269" s="220">
        <v>2240199</v>
      </c>
      <c r="B1269" s="220" t="s">
        <v>2105</v>
      </c>
      <c r="C1269" s="258">
        <v>0</v>
      </c>
    </row>
    <row r="1270" ht="23.1" customHeight="1" spans="1:3">
      <c r="A1270" s="256">
        <v>22402</v>
      </c>
      <c r="B1270" s="218" t="s">
        <v>2106</v>
      </c>
      <c r="C1270" s="257">
        <f>SUM(C1271:C1275)</f>
        <v>550</v>
      </c>
    </row>
    <row r="1271" ht="23.1" customHeight="1" spans="1:3">
      <c r="A1271" s="220">
        <v>2240201</v>
      </c>
      <c r="B1271" s="220" t="s">
        <v>1137</v>
      </c>
      <c r="C1271" s="258">
        <v>550</v>
      </c>
    </row>
    <row r="1272" ht="23.1" customHeight="1" spans="1:3">
      <c r="A1272" s="220">
        <v>2240202</v>
      </c>
      <c r="B1272" s="220" t="s">
        <v>1138</v>
      </c>
      <c r="C1272" s="258">
        <v>0</v>
      </c>
    </row>
    <row r="1273" ht="23.1" customHeight="1" spans="1:3">
      <c r="A1273" s="220">
        <v>2240203</v>
      </c>
      <c r="B1273" s="220" t="s">
        <v>1139</v>
      </c>
      <c r="C1273" s="258">
        <v>0</v>
      </c>
    </row>
    <row r="1274" ht="23.1" customHeight="1" spans="1:3">
      <c r="A1274" s="220">
        <v>2240204</v>
      </c>
      <c r="B1274" s="220" t="s">
        <v>2107</v>
      </c>
      <c r="C1274" s="258">
        <v>0</v>
      </c>
    </row>
    <row r="1275" ht="23.1" customHeight="1" spans="1:3">
      <c r="A1275" s="220">
        <v>2240299</v>
      </c>
      <c r="B1275" s="220" t="s">
        <v>2108</v>
      </c>
      <c r="C1275" s="258">
        <v>0</v>
      </c>
    </row>
    <row r="1276" ht="23.1" customHeight="1" spans="1:3">
      <c r="A1276" s="256">
        <v>22403</v>
      </c>
      <c r="B1276" s="218" t="s">
        <v>2109</v>
      </c>
      <c r="C1276" s="257">
        <f>SUM(C1277:C1281)</f>
        <v>0</v>
      </c>
    </row>
    <row r="1277" ht="23.1" customHeight="1" spans="1:3">
      <c r="A1277" s="220">
        <v>2240301</v>
      </c>
      <c r="B1277" s="220" t="s">
        <v>1137</v>
      </c>
      <c r="C1277" s="258">
        <v>0</v>
      </c>
    </row>
    <row r="1278" ht="23.1" customHeight="1" spans="1:3">
      <c r="A1278" s="220">
        <v>2240302</v>
      </c>
      <c r="B1278" s="220" t="s">
        <v>1138</v>
      </c>
      <c r="C1278" s="258">
        <v>0</v>
      </c>
    </row>
    <row r="1279" ht="23.1" customHeight="1" spans="1:3">
      <c r="A1279" s="220">
        <v>2240303</v>
      </c>
      <c r="B1279" s="220" t="s">
        <v>1139</v>
      </c>
      <c r="C1279" s="258">
        <v>0</v>
      </c>
    </row>
    <row r="1280" ht="23.1" customHeight="1" spans="1:3">
      <c r="A1280" s="220">
        <v>2240304</v>
      </c>
      <c r="B1280" s="220" t="s">
        <v>2110</v>
      </c>
      <c r="C1280" s="258">
        <v>0</v>
      </c>
    </row>
    <row r="1281" ht="23.1" customHeight="1" spans="1:3">
      <c r="A1281" s="220">
        <v>2240399</v>
      </c>
      <c r="B1281" s="220" t="s">
        <v>2111</v>
      </c>
      <c r="C1281" s="258">
        <v>0</v>
      </c>
    </row>
    <row r="1282" ht="23.1" customHeight="1" spans="1:3">
      <c r="A1282" s="256">
        <v>22404</v>
      </c>
      <c r="B1282" s="218" t="s">
        <v>2112</v>
      </c>
      <c r="C1282" s="257">
        <f>SUM(C1283:C1289)</f>
        <v>0</v>
      </c>
    </row>
    <row r="1283" ht="23.1" customHeight="1" spans="1:3">
      <c r="A1283" s="220">
        <v>2240401</v>
      </c>
      <c r="B1283" s="220" t="s">
        <v>1137</v>
      </c>
      <c r="C1283" s="258">
        <v>0</v>
      </c>
    </row>
    <row r="1284" ht="23.1" customHeight="1" spans="1:3">
      <c r="A1284" s="220">
        <v>2240402</v>
      </c>
      <c r="B1284" s="220" t="s">
        <v>1138</v>
      </c>
      <c r="C1284" s="258">
        <v>0</v>
      </c>
    </row>
    <row r="1285" ht="23.1" customHeight="1" spans="1:3">
      <c r="A1285" s="220">
        <v>2240403</v>
      </c>
      <c r="B1285" s="220" t="s">
        <v>1139</v>
      </c>
      <c r="C1285" s="258">
        <v>0</v>
      </c>
    </row>
    <row r="1286" ht="23.1" customHeight="1" spans="1:3">
      <c r="A1286" s="220">
        <v>2240404</v>
      </c>
      <c r="B1286" s="220" t="s">
        <v>2113</v>
      </c>
      <c r="C1286" s="258">
        <v>0</v>
      </c>
    </row>
    <row r="1287" ht="23.1" customHeight="1" spans="1:3">
      <c r="A1287" s="220">
        <v>2240405</v>
      </c>
      <c r="B1287" s="220" t="s">
        <v>2114</v>
      </c>
      <c r="C1287" s="258">
        <v>0</v>
      </c>
    </row>
    <row r="1288" ht="23.1" customHeight="1" spans="1:3">
      <c r="A1288" s="220">
        <v>2240450</v>
      </c>
      <c r="B1288" s="220" t="s">
        <v>1143</v>
      </c>
      <c r="C1288" s="258">
        <v>0</v>
      </c>
    </row>
    <row r="1289" ht="23.1" customHeight="1" spans="1:3">
      <c r="A1289" s="220">
        <v>2240499</v>
      </c>
      <c r="B1289" s="220" t="s">
        <v>2115</v>
      </c>
      <c r="C1289" s="258">
        <v>0</v>
      </c>
    </row>
    <row r="1290" ht="23.1" customHeight="1" spans="1:3">
      <c r="A1290" s="256">
        <v>22405</v>
      </c>
      <c r="B1290" s="218" t="s">
        <v>2116</v>
      </c>
      <c r="C1290" s="257">
        <f>SUM(C1291:C1302)</f>
        <v>0</v>
      </c>
    </row>
    <row r="1291" ht="23.1" customHeight="1" spans="1:3">
      <c r="A1291" s="220">
        <v>2240501</v>
      </c>
      <c r="B1291" s="220" t="s">
        <v>1137</v>
      </c>
      <c r="C1291" s="258">
        <v>0</v>
      </c>
    </row>
    <row r="1292" ht="23.1" customHeight="1" spans="1:3">
      <c r="A1292" s="220">
        <v>2240502</v>
      </c>
      <c r="B1292" s="220" t="s">
        <v>1138</v>
      </c>
      <c r="C1292" s="258">
        <v>0</v>
      </c>
    </row>
    <row r="1293" ht="23.1" customHeight="1" spans="1:3">
      <c r="A1293" s="220">
        <v>2240503</v>
      </c>
      <c r="B1293" s="220" t="s">
        <v>1139</v>
      </c>
      <c r="C1293" s="258">
        <v>0</v>
      </c>
    </row>
    <row r="1294" ht="23.1" customHeight="1" spans="1:3">
      <c r="A1294" s="220">
        <v>2240504</v>
      </c>
      <c r="B1294" s="220" t="s">
        <v>2117</v>
      </c>
      <c r="C1294" s="258">
        <v>0</v>
      </c>
    </row>
    <row r="1295" ht="23.1" customHeight="1" spans="1:3">
      <c r="A1295" s="220">
        <v>2240505</v>
      </c>
      <c r="B1295" s="220" t="s">
        <v>2118</v>
      </c>
      <c r="C1295" s="258">
        <v>0</v>
      </c>
    </row>
    <row r="1296" ht="23.1" customHeight="1" spans="1:3">
      <c r="A1296" s="220">
        <v>2240506</v>
      </c>
      <c r="B1296" s="220" t="s">
        <v>2119</v>
      </c>
      <c r="C1296" s="258">
        <v>0</v>
      </c>
    </row>
    <row r="1297" ht="23.1" customHeight="1" spans="1:3">
      <c r="A1297" s="220">
        <v>2240507</v>
      </c>
      <c r="B1297" s="220" t="s">
        <v>2120</v>
      </c>
      <c r="C1297" s="258">
        <v>0</v>
      </c>
    </row>
    <row r="1298" ht="23.1" customHeight="1" spans="1:3">
      <c r="A1298" s="220">
        <v>2240508</v>
      </c>
      <c r="B1298" s="220" t="s">
        <v>2121</v>
      </c>
      <c r="C1298" s="258">
        <v>0</v>
      </c>
    </row>
    <row r="1299" ht="23.1" customHeight="1" spans="1:3">
      <c r="A1299" s="220">
        <v>2240509</v>
      </c>
      <c r="B1299" s="220" t="s">
        <v>2122</v>
      </c>
      <c r="C1299" s="258">
        <v>0</v>
      </c>
    </row>
    <row r="1300" ht="23.1" customHeight="1" spans="1:3">
      <c r="A1300" s="220">
        <v>2240510</v>
      </c>
      <c r="B1300" s="220" t="s">
        <v>2123</v>
      </c>
      <c r="C1300" s="258">
        <v>0</v>
      </c>
    </row>
    <row r="1301" ht="23.1" customHeight="1" spans="1:3">
      <c r="A1301" s="220">
        <v>2240550</v>
      </c>
      <c r="B1301" s="220" t="s">
        <v>2124</v>
      </c>
      <c r="C1301" s="258">
        <v>0</v>
      </c>
    </row>
    <row r="1302" ht="23.1" customHeight="1" spans="1:3">
      <c r="A1302" s="220">
        <v>2240599</v>
      </c>
      <c r="B1302" s="220" t="s">
        <v>2125</v>
      </c>
      <c r="C1302" s="258">
        <v>0</v>
      </c>
    </row>
    <row r="1303" ht="23.1" customHeight="1" spans="1:3">
      <c r="A1303" s="256">
        <v>22406</v>
      </c>
      <c r="B1303" s="218" t="s">
        <v>2126</v>
      </c>
      <c r="C1303" s="257">
        <f>SUM(C1304:C1306)</f>
        <v>0</v>
      </c>
    </row>
    <row r="1304" ht="23.1" customHeight="1" spans="1:3">
      <c r="A1304" s="220">
        <v>2240601</v>
      </c>
      <c r="B1304" s="220" t="s">
        <v>2127</v>
      </c>
      <c r="C1304" s="258">
        <v>0</v>
      </c>
    </row>
    <row r="1305" ht="23.1" customHeight="1" spans="1:3">
      <c r="A1305" s="220">
        <v>2240602</v>
      </c>
      <c r="B1305" s="220" t="s">
        <v>2128</v>
      </c>
      <c r="C1305" s="258">
        <v>0</v>
      </c>
    </row>
    <row r="1306" ht="23.1" customHeight="1" spans="1:3">
      <c r="A1306" s="220">
        <v>2240699</v>
      </c>
      <c r="B1306" s="220" t="s">
        <v>2129</v>
      </c>
      <c r="C1306" s="258">
        <v>0</v>
      </c>
    </row>
    <row r="1307" ht="23.1" customHeight="1" spans="1:3">
      <c r="A1307" s="256">
        <v>22407</v>
      </c>
      <c r="B1307" s="218" t="s">
        <v>2130</v>
      </c>
      <c r="C1307" s="257">
        <f>SUM(C1308:C1310)</f>
        <v>29.999532</v>
      </c>
    </row>
    <row r="1308" ht="23.1" customHeight="1" spans="1:3">
      <c r="A1308" s="220">
        <v>2240703</v>
      </c>
      <c r="B1308" s="220" t="s">
        <v>2131</v>
      </c>
      <c r="C1308" s="258">
        <v>0</v>
      </c>
    </row>
    <row r="1309" ht="23.1" customHeight="1" spans="1:3">
      <c r="A1309" s="220">
        <v>2240704</v>
      </c>
      <c r="B1309" s="220" t="s">
        <v>2132</v>
      </c>
      <c r="C1309" s="258">
        <v>0</v>
      </c>
    </row>
    <row r="1310" ht="23.1" customHeight="1" spans="1:3">
      <c r="A1310" s="220">
        <v>2240799</v>
      </c>
      <c r="B1310" s="220" t="s">
        <v>2133</v>
      </c>
      <c r="C1310" s="258">
        <v>29.999532</v>
      </c>
    </row>
    <row r="1311" ht="23.1" customHeight="1" spans="1:3">
      <c r="A1311" s="256">
        <v>22499</v>
      </c>
      <c r="B1311" s="218" t="s">
        <v>2134</v>
      </c>
      <c r="C1311" s="257">
        <f t="shared" ref="C1311:C1314" si="2">C1312</f>
        <v>0</v>
      </c>
    </row>
    <row r="1312" ht="23.1" customHeight="1" spans="1:3">
      <c r="A1312" s="220">
        <v>2249999</v>
      </c>
      <c r="B1312" s="220" t="s">
        <v>2135</v>
      </c>
      <c r="C1312" s="258">
        <v>0</v>
      </c>
    </row>
    <row r="1313" ht="23.1" customHeight="1" spans="1:3">
      <c r="A1313" s="218">
        <v>229</v>
      </c>
      <c r="B1313" s="218" t="s">
        <v>937</v>
      </c>
      <c r="C1313" s="253">
        <f t="shared" si="2"/>
        <v>0</v>
      </c>
    </row>
    <row r="1314" ht="23.1" customHeight="1" spans="1:3">
      <c r="A1314" s="256">
        <v>22999</v>
      </c>
      <c r="B1314" s="218" t="s">
        <v>229</v>
      </c>
      <c r="C1314" s="257">
        <f t="shared" si="2"/>
        <v>0</v>
      </c>
    </row>
    <row r="1315" ht="23.1" customHeight="1" spans="1:3">
      <c r="A1315" s="220">
        <v>2299999</v>
      </c>
      <c r="B1315" s="220" t="s">
        <v>1280</v>
      </c>
      <c r="C1315" s="258">
        <v>0</v>
      </c>
    </row>
    <row r="1316" ht="23.1" customHeight="1" spans="1:3">
      <c r="A1316" s="218">
        <v>232</v>
      </c>
      <c r="B1316" s="218" t="s">
        <v>2136</v>
      </c>
      <c r="C1316" s="253">
        <f>SUM(C1317:C1319)</f>
        <v>1429.827078</v>
      </c>
    </row>
    <row r="1317" ht="23.1" customHeight="1" spans="1:3">
      <c r="A1317" s="256">
        <v>23201</v>
      </c>
      <c r="B1317" s="218" t="s">
        <v>2137</v>
      </c>
      <c r="C1317" s="257">
        <v>0</v>
      </c>
    </row>
    <row r="1318" ht="23.1" customHeight="1" spans="1:3">
      <c r="A1318" s="256">
        <v>23202</v>
      </c>
      <c r="B1318" s="218" t="s">
        <v>2138</v>
      </c>
      <c r="C1318" s="257">
        <v>0</v>
      </c>
    </row>
    <row r="1319" ht="23.1" customHeight="1" spans="1:3">
      <c r="A1319" s="256">
        <v>23203</v>
      </c>
      <c r="B1319" s="218" t="s">
        <v>2139</v>
      </c>
      <c r="C1319" s="257">
        <f>SUM(C1320:C1323)</f>
        <v>1429.827078</v>
      </c>
    </row>
    <row r="1320" ht="23.1" customHeight="1" spans="1:3">
      <c r="A1320" s="220">
        <v>2320301</v>
      </c>
      <c r="B1320" s="220" t="s">
        <v>2140</v>
      </c>
      <c r="C1320" s="258">
        <v>1429.827078</v>
      </c>
    </row>
    <row r="1321" ht="23.1" customHeight="1" spans="1:3">
      <c r="A1321" s="220">
        <v>2320302</v>
      </c>
      <c r="B1321" s="220" t="s">
        <v>2141</v>
      </c>
      <c r="C1321" s="258">
        <v>0</v>
      </c>
    </row>
    <row r="1322" ht="23.1" customHeight="1" spans="1:3">
      <c r="A1322" s="220">
        <v>2320303</v>
      </c>
      <c r="B1322" s="220" t="s">
        <v>2142</v>
      </c>
      <c r="C1322" s="258">
        <v>0</v>
      </c>
    </row>
    <row r="1323" ht="23.1" customHeight="1" spans="1:3">
      <c r="A1323" s="220">
        <v>2320399</v>
      </c>
      <c r="B1323" s="220" t="s">
        <v>2143</v>
      </c>
      <c r="C1323" s="258">
        <v>0</v>
      </c>
    </row>
    <row r="1324" ht="23.1" customHeight="1" spans="1:3">
      <c r="A1324" s="218">
        <v>233</v>
      </c>
      <c r="B1324" s="218" t="s">
        <v>2144</v>
      </c>
      <c r="C1324" s="253">
        <f>SUM(C1325:C1327)</f>
        <v>7.774459</v>
      </c>
    </row>
    <row r="1325" ht="23.1" customHeight="1" spans="1:3">
      <c r="A1325" s="256">
        <v>23301</v>
      </c>
      <c r="B1325" s="218" t="s">
        <v>2145</v>
      </c>
      <c r="C1325" s="257">
        <v>0</v>
      </c>
    </row>
    <row r="1326" ht="23.1" customHeight="1" spans="1:3">
      <c r="A1326" s="256">
        <v>23302</v>
      </c>
      <c r="B1326" s="218" t="s">
        <v>2146</v>
      </c>
      <c r="C1326" s="257">
        <v>0</v>
      </c>
    </row>
    <row r="1327" ht="23.1" customHeight="1" spans="1:3">
      <c r="A1327" s="256">
        <v>23303</v>
      </c>
      <c r="B1327" s="260" t="s">
        <v>2147</v>
      </c>
      <c r="C1327" s="257">
        <v>7.774459</v>
      </c>
    </row>
  </sheetData>
  <autoFilter ref="A3:E1327">
    <extLst/>
  </autoFilter>
  <mergeCells count="1">
    <mergeCell ref="A1:C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topLeftCell="A7" workbookViewId="0">
      <selection activeCell="A52" sqref="A5:C5 A10:C10 A21:C21 A29:C29 A36:C36 A40:C40 A42:C42 A48:C48 A52:C52"/>
    </sheetView>
  </sheetViews>
  <sheetFormatPr defaultColWidth="9" defaultRowHeight="12.75" outlineLevelCol="2"/>
  <cols>
    <col min="1" max="1" width="22.2222222222222" customWidth="1"/>
    <col min="2" max="2" width="56.8888888888889" customWidth="1"/>
    <col min="3" max="3" width="27.3333333333333" style="222" customWidth="1"/>
  </cols>
  <sheetData>
    <row r="1" ht="49" customHeight="1" spans="1:3">
      <c r="A1" s="223" t="s">
        <v>2148</v>
      </c>
      <c r="B1" s="223"/>
      <c r="C1" s="223"/>
    </row>
    <row r="2" ht="15" customHeight="1" spans="1:3">
      <c r="A2" s="224"/>
      <c r="B2" s="225"/>
      <c r="C2" s="226" t="s">
        <v>70</v>
      </c>
    </row>
    <row r="3" ht="23.1" customHeight="1" spans="1:3">
      <c r="A3" s="227" t="s">
        <v>71</v>
      </c>
      <c r="B3" s="227" t="s">
        <v>72</v>
      </c>
      <c r="C3" s="228" t="s">
        <v>14</v>
      </c>
    </row>
    <row r="4" ht="23.1" customHeight="1" spans="1:3">
      <c r="A4" s="229"/>
      <c r="B4" s="230" t="s">
        <v>2149</v>
      </c>
      <c r="C4" s="231">
        <f>C5+C10+C21+C29+C36+C40+C42+C48+C52</f>
        <v>166652</v>
      </c>
    </row>
    <row r="5" ht="23.1" customHeight="1" spans="1:3">
      <c r="A5" s="232">
        <v>501</v>
      </c>
      <c r="B5" s="233" t="s">
        <v>2150</v>
      </c>
      <c r="C5" s="234">
        <f>SUM(C6:C9)</f>
        <v>46725</v>
      </c>
    </row>
    <row r="6" ht="23.1" customHeight="1" spans="1:3">
      <c r="A6" s="235">
        <v>50101</v>
      </c>
      <c r="B6" s="235" t="s">
        <v>2151</v>
      </c>
      <c r="C6" s="236">
        <v>36578</v>
      </c>
    </row>
    <row r="7" ht="23.1" customHeight="1" spans="1:3">
      <c r="A7" s="235">
        <v>50102</v>
      </c>
      <c r="B7" s="235" t="s">
        <v>2152</v>
      </c>
      <c r="C7" s="236">
        <v>3974</v>
      </c>
    </row>
    <row r="8" ht="23.1" customHeight="1" spans="1:3">
      <c r="A8" s="235">
        <v>50103</v>
      </c>
      <c r="B8" s="235" t="s">
        <v>2153</v>
      </c>
      <c r="C8" s="236">
        <v>2409</v>
      </c>
    </row>
    <row r="9" ht="23.1" customHeight="1" spans="1:3">
      <c r="A9" s="235">
        <v>50199</v>
      </c>
      <c r="B9" s="235" t="s">
        <v>2154</v>
      </c>
      <c r="C9" s="236">
        <v>3764</v>
      </c>
    </row>
    <row r="10" ht="23.1" customHeight="1" spans="1:3">
      <c r="A10" s="232">
        <v>502</v>
      </c>
      <c r="B10" s="233" t="s">
        <v>2155</v>
      </c>
      <c r="C10" s="234">
        <f>SUM(C11:C20)</f>
        <v>17270</v>
      </c>
    </row>
    <row r="11" ht="23.1" customHeight="1" spans="1:3">
      <c r="A11" s="235">
        <v>50201</v>
      </c>
      <c r="B11" s="235" t="s">
        <v>2156</v>
      </c>
      <c r="C11" s="236">
        <v>16401</v>
      </c>
    </row>
    <row r="12" ht="23.1" customHeight="1" spans="1:3">
      <c r="A12" s="235">
        <v>50202</v>
      </c>
      <c r="B12" s="235" t="s">
        <v>2157</v>
      </c>
      <c r="C12" s="236">
        <v>80</v>
      </c>
    </row>
    <row r="13" ht="23.1" customHeight="1" spans="1:3">
      <c r="A13" s="235">
        <v>50203</v>
      </c>
      <c r="B13" s="235" t="s">
        <v>2158</v>
      </c>
      <c r="C13" s="236">
        <v>40</v>
      </c>
    </row>
    <row r="14" ht="23.1" customHeight="1" spans="1:3">
      <c r="A14" s="235">
        <v>50204</v>
      </c>
      <c r="B14" s="235" t="s">
        <v>2159</v>
      </c>
      <c r="C14" s="236">
        <v>0</v>
      </c>
    </row>
    <row r="15" ht="23.1" customHeight="1" spans="1:3">
      <c r="A15" s="235">
        <v>50205</v>
      </c>
      <c r="B15" s="235" t="s">
        <v>2160</v>
      </c>
      <c r="C15" s="236">
        <v>0</v>
      </c>
    </row>
    <row r="16" ht="23.1" customHeight="1" spans="1:3">
      <c r="A16" s="235">
        <v>50206</v>
      </c>
      <c r="B16" s="235" t="s">
        <v>2161</v>
      </c>
      <c r="C16" s="236">
        <v>273</v>
      </c>
    </row>
    <row r="17" ht="23.1" customHeight="1" spans="1:3">
      <c r="A17" s="235">
        <v>50207</v>
      </c>
      <c r="B17" s="235" t="s">
        <v>2162</v>
      </c>
      <c r="C17" s="237">
        <v>0</v>
      </c>
    </row>
    <row r="18" ht="23.1" customHeight="1" spans="1:3">
      <c r="A18" s="235">
        <v>50208</v>
      </c>
      <c r="B18" s="235" t="s">
        <v>2163</v>
      </c>
      <c r="C18" s="236">
        <v>476</v>
      </c>
    </row>
    <row r="19" ht="23.1" customHeight="1" spans="1:3">
      <c r="A19" s="235">
        <v>50209</v>
      </c>
      <c r="B19" s="235" t="s">
        <v>2164</v>
      </c>
      <c r="C19" s="236">
        <v>0</v>
      </c>
    </row>
    <row r="20" ht="23.1" customHeight="1" spans="1:3">
      <c r="A20" s="235">
        <v>50299</v>
      </c>
      <c r="B20" s="235" t="s">
        <v>2165</v>
      </c>
      <c r="C20" s="236">
        <v>0</v>
      </c>
    </row>
    <row r="21" ht="23.1" customHeight="1" spans="1:3">
      <c r="A21" s="232">
        <v>503</v>
      </c>
      <c r="B21" s="233" t="s">
        <v>2166</v>
      </c>
      <c r="C21" s="234">
        <f>SUM(C22:C28)</f>
        <v>14996</v>
      </c>
    </row>
    <row r="22" ht="23.1" customHeight="1" spans="1:3">
      <c r="A22" s="238">
        <v>50301</v>
      </c>
      <c r="B22" s="235" t="s">
        <v>2167</v>
      </c>
      <c r="C22" s="236">
        <v>4504</v>
      </c>
    </row>
    <row r="23" ht="23.1" customHeight="1" spans="1:3">
      <c r="A23" s="238">
        <v>50302</v>
      </c>
      <c r="B23" s="235" t="s">
        <v>2168</v>
      </c>
      <c r="C23" s="236">
        <v>6018</v>
      </c>
    </row>
    <row r="24" ht="23.1" customHeight="1" spans="1:3">
      <c r="A24" s="238">
        <v>50303</v>
      </c>
      <c r="B24" s="235" t="s">
        <v>2169</v>
      </c>
      <c r="C24" s="236">
        <v>99</v>
      </c>
    </row>
    <row r="25" ht="23.1" customHeight="1" spans="1:3">
      <c r="A25" s="238">
        <v>50305</v>
      </c>
      <c r="B25" s="235" t="s">
        <v>2170</v>
      </c>
      <c r="C25" s="237">
        <v>0</v>
      </c>
    </row>
    <row r="26" ht="23.1" customHeight="1" spans="1:3">
      <c r="A26" s="238">
        <v>50306</v>
      </c>
      <c r="B26" s="235" t="s">
        <v>2171</v>
      </c>
      <c r="C26" s="236">
        <v>2189</v>
      </c>
    </row>
    <row r="27" ht="23.1" customHeight="1" spans="1:3">
      <c r="A27" s="238">
        <v>50307</v>
      </c>
      <c r="B27" s="235" t="s">
        <v>2172</v>
      </c>
      <c r="C27" s="236">
        <v>2186</v>
      </c>
    </row>
    <row r="28" ht="23.1" customHeight="1" spans="1:3">
      <c r="A28" s="238">
        <v>50399</v>
      </c>
      <c r="B28" s="235" t="s">
        <v>2173</v>
      </c>
      <c r="C28" s="236">
        <v>0</v>
      </c>
    </row>
    <row r="29" ht="23.1" customHeight="1" spans="1:3">
      <c r="A29" s="232">
        <v>504</v>
      </c>
      <c r="B29" s="233" t="s">
        <v>2174</v>
      </c>
      <c r="C29" s="234">
        <f>SUM(C30:C35)</f>
        <v>0</v>
      </c>
    </row>
    <row r="30" ht="23.1" customHeight="1" spans="1:3">
      <c r="A30" s="238">
        <v>50401</v>
      </c>
      <c r="B30" s="235" t="s">
        <v>2167</v>
      </c>
      <c r="C30" s="236"/>
    </row>
    <row r="31" ht="23.1" customHeight="1" spans="1:3">
      <c r="A31" s="238">
        <v>50402</v>
      </c>
      <c r="B31" s="235" t="s">
        <v>2168</v>
      </c>
      <c r="C31" s="236"/>
    </row>
    <row r="32" ht="23.1" customHeight="1" spans="1:3">
      <c r="A32" s="238">
        <v>50403</v>
      </c>
      <c r="B32" s="235" t="s">
        <v>2169</v>
      </c>
      <c r="C32" s="236"/>
    </row>
    <row r="33" ht="23.1" customHeight="1" spans="1:3">
      <c r="A33" s="238">
        <v>50404</v>
      </c>
      <c r="B33" s="235" t="s">
        <v>2171</v>
      </c>
      <c r="C33" s="236"/>
    </row>
    <row r="34" ht="23.1" customHeight="1" spans="1:3">
      <c r="A34" s="238">
        <v>50405</v>
      </c>
      <c r="B34" s="235" t="s">
        <v>2172</v>
      </c>
      <c r="C34" s="236"/>
    </row>
    <row r="35" ht="23.1" customHeight="1" spans="1:3">
      <c r="A35" s="238">
        <v>50499</v>
      </c>
      <c r="B35" s="235" t="s">
        <v>2173</v>
      </c>
      <c r="C35" s="236"/>
    </row>
    <row r="36" ht="23.1" customHeight="1" spans="1:3">
      <c r="A36" s="232">
        <v>505</v>
      </c>
      <c r="B36" s="233" t="s">
        <v>2175</v>
      </c>
      <c r="C36" s="234">
        <f>SUM(C37:C39)</f>
        <v>71192</v>
      </c>
    </row>
    <row r="37" ht="23.1" customHeight="1" spans="1:3">
      <c r="A37" s="238">
        <v>50501</v>
      </c>
      <c r="B37" s="235" t="s">
        <v>2176</v>
      </c>
      <c r="C37" s="236">
        <v>59927</v>
      </c>
    </row>
    <row r="38" ht="23.1" customHeight="1" spans="1:3">
      <c r="A38" s="238">
        <v>50502</v>
      </c>
      <c r="B38" s="235" t="s">
        <v>2177</v>
      </c>
      <c r="C38" s="236">
        <v>10864</v>
      </c>
    </row>
    <row r="39" ht="23.1" customHeight="1" spans="1:3">
      <c r="A39" s="239">
        <v>50599</v>
      </c>
      <c r="B39" s="240" t="s">
        <v>2178</v>
      </c>
      <c r="C39" s="241">
        <v>401</v>
      </c>
    </row>
    <row r="40" ht="23.1" customHeight="1" spans="1:3">
      <c r="A40" s="242">
        <v>507</v>
      </c>
      <c r="B40" s="242" t="s">
        <v>2179</v>
      </c>
      <c r="C40" s="243">
        <f>C41</f>
        <v>518</v>
      </c>
    </row>
    <row r="41" ht="23.1" customHeight="1" spans="1:3">
      <c r="A41" s="244">
        <v>50701</v>
      </c>
      <c r="B41" s="245" t="s">
        <v>2180</v>
      </c>
      <c r="C41" s="246">
        <v>518</v>
      </c>
    </row>
    <row r="42" ht="23.1" customHeight="1" spans="1:3">
      <c r="A42" s="242">
        <v>509</v>
      </c>
      <c r="B42" s="242" t="s">
        <v>2181</v>
      </c>
      <c r="C42" s="243">
        <f>SUM(C43:C47)</f>
        <v>11707</v>
      </c>
    </row>
    <row r="43" ht="23.1" customHeight="1" spans="1:3">
      <c r="A43" s="244">
        <v>50901</v>
      </c>
      <c r="B43" s="245" t="s">
        <v>2182</v>
      </c>
      <c r="C43" s="246">
        <v>7503</v>
      </c>
    </row>
    <row r="44" ht="23.1" customHeight="1" spans="1:3">
      <c r="A44" s="244">
        <v>50902</v>
      </c>
      <c r="B44" s="245" t="s">
        <v>2183</v>
      </c>
      <c r="C44" s="246">
        <v>0</v>
      </c>
    </row>
    <row r="45" ht="23.1" customHeight="1" spans="1:3">
      <c r="A45" s="244">
        <v>50903</v>
      </c>
      <c r="B45" s="245" t="s">
        <v>2184</v>
      </c>
      <c r="C45" s="246">
        <v>0</v>
      </c>
    </row>
    <row r="46" ht="23.1" customHeight="1" spans="1:3">
      <c r="A46" s="244">
        <v>50905</v>
      </c>
      <c r="B46" s="245" t="s">
        <v>2185</v>
      </c>
      <c r="C46" s="246">
        <v>503</v>
      </c>
    </row>
    <row r="47" ht="23.1" customHeight="1" spans="1:3">
      <c r="A47" s="244">
        <v>50999</v>
      </c>
      <c r="B47" s="245" t="s">
        <v>2186</v>
      </c>
      <c r="C47" s="246">
        <v>3701</v>
      </c>
    </row>
    <row r="48" ht="23.1" customHeight="1" spans="1:3">
      <c r="A48" s="242">
        <v>510</v>
      </c>
      <c r="B48" s="242" t="s">
        <v>2187</v>
      </c>
      <c r="C48" s="243">
        <f>SUM(C49:C51)</f>
        <v>2553</v>
      </c>
    </row>
    <row r="49" ht="23.1" customHeight="1" spans="1:3">
      <c r="A49" s="244">
        <v>51002</v>
      </c>
      <c r="B49" s="245" t="s">
        <v>2188</v>
      </c>
      <c r="C49" s="246">
        <v>2553</v>
      </c>
    </row>
    <row r="50" ht="23.1" customHeight="1" spans="1:3">
      <c r="A50" s="244">
        <v>51003</v>
      </c>
      <c r="B50" s="245" t="s">
        <v>464</v>
      </c>
      <c r="C50" s="246"/>
    </row>
    <row r="51" ht="23.1" customHeight="1" spans="1:3">
      <c r="A51" s="244">
        <v>51004</v>
      </c>
      <c r="B51" s="245" t="s">
        <v>2189</v>
      </c>
      <c r="C51" s="246"/>
    </row>
    <row r="52" ht="23.1" customHeight="1" spans="1:3">
      <c r="A52" s="242">
        <v>511</v>
      </c>
      <c r="B52" s="242" t="s">
        <v>2190</v>
      </c>
      <c r="C52" s="243">
        <f>SUM(C53:C55)</f>
        <v>1691</v>
      </c>
    </row>
    <row r="53" ht="23.1" customHeight="1" spans="1:3">
      <c r="A53" s="244">
        <v>51101</v>
      </c>
      <c r="B53" s="245" t="s">
        <v>2191</v>
      </c>
      <c r="C53" s="246">
        <v>1683</v>
      </c>
    </row>
    <row r="54" ht="23.1" customHeight="1" spans="1:3">
      <c r="A54" s="244">
        <v>51103</v>
      </c>
      <c r="B54" s="245" t="s">
        <v>2192</v>
      </c>
      <c r="C54" s="246">
        <v>0</v>
      </c>
    </row>
    <row r="55" ht="23.1" customHeight="1" spans="1:3">
      <c r="A55" s="244">
        <v>51104</v>
      </c>
      <c r="B55" s="245" t="s">
        <v>2193</v>
      </c>
      <c r="C55" s="246">
        <v>8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表一 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  <vt:lpstr>表十九</vt:lpstr>
      <vt:lpstr>表二十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</dc:creator>
  <cp:lastModifiedBy>Administrator</cp:lastModifiedBy>
  <dcterms:created xsi:type="dcterms:W3CDTF">2022-10-18T07:30:00Z</dcterms:created>
  <dcterms:modified xsi:type="dcterms:W3CDTF">2023-09-19T01:36:07Z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B1F3517244874697BA3ED6C47AF0E8E2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false</vt:bool>
  </property>
</Properties>
</file>